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1sz.mérleg" sheetId="1" r:id="rId1"/>
    <sheet name="2.sz.kiadás" sheetId="2" r:id="rId2"/>
    <sheet name="3.sz.bevétel_" sheetId="3" r:id="rId3"/>
    <sheet name="4.sz.állami tám." sheetId="4" r:id="rId4"/>
    <sheet name="5.sz.kiadás_feladat " sheetId="5" r:id="rId5"/>
    <sheet name="6.sz.bevétel feladat" sheetId="6" r:id="rId6"/>
    <sheet name="7.sz.int.kiad.  " sheetId="7" r:id="rId7"/>
    <sheet name="8.sz.int_bevétel  " sheetId="8" r:id="rId8"/>
    <sheet name="9.sz.támogatás " sheetId="9" r:id="rId9"/>
    <sheet name="10.sz.céltartalék" sheetId="10" r:id="rId10"/>
    <sheet name="11sz._ Önk_beruh " sheetId="11" r:id="rId11"/>
    <sheet name="12.sz_létszám " sheetId="12" r:id="rId12"/>
    <sheet name="13.sz. ei.ütemterv" sheetId="13" r:id="rId13"/>
    <sheet name="14.sz.közvetett_tám " sheetId="14" r:id="rId14"/>
    <sheet name="15.sz.több éves " sheetId="15" r:id="rId15"/>
    <sheet name="Munka1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Excel_BuiltIn_Print_Area_100_1" localSheetId="7">#REF!</definedName>
    <definedName name="Excel_BuiltIn_Print_Area_109_1" localSheetId="7">#REF!</definedName>
    <definedName name="Excel_BuiltIn_Print_Area_109_1">'11sz._ Önk_beruh '!$B$11:$D$29</definedName>
    <definedName name="Excel_BuiltIn_Print_Area_111" localSheetId="7">#REF!</definedName>
    <definedName name="Excel_BuiltIn_Print_Area_14_1" localSheetId="10">#REF!</definedName>
    <definedName name="Excel_BuiltIn_Print_Area_14_1" localSheetId="11">#REF!</definedName>
    <definedName name="Excel_BuiltIn_Print_Area_14_1" localSheetId="6">#REF!</definedName>
    <definedName name="Excel_BuiltIn_Print_Area_14_1" localSheetId="7">#REF!</definedName>
    <definedName name="Excel_BuiltIn_Print_Area_14_1">#REF!</definedName>
    <definedName name="Excel_BuiltIn_Print_Area_14_1_1" localSheetId="10">#REF!</definedName>
    <definedName name="Excel_BuiltIn_Print_Area_14_1_1" localSheetId="11">#REF!</definedName>
    <definedName name="Excel_BuiltIn_Print_Area_14_1_1" localSheetId="6">#REF!</definedName>
    <definedName name="Excel_BuiltIn_Print_Area_14_1_1" localSheetId="7">#REF!</definedName>
    <definedName name="Excel_BuiltIn_Print_Area_14_1_1">#REF!</definedName>
    <definedName name="Excel_BuiltIn_Print_Area_29_1" localSheetId="10">#REF!</definedName>
    <definedName name="Excel_BuiltIn_Print_Area_29_1" localSheetId="11">#REF!</definedName>
    <definedName name="Excel_BuiltIn_Print_Area_29_1" localSheetId="6">#REF!</definedName>
    <definedName name="Excel_BuiltIn_Print_Area_29_1" localSheetId="7">#REF!</definedName>
    <definedName name="Excel_BuiltIn_Print_Area_29_1">#REF!</definedName>
    <definedName name="Excel_BuiltIn_Print_Area_29_1_1" localSheetId="10">#REF!</definedName>
    <definedName name="Excel_BuiltIn_Print_Area_29_1_1" localSheetId="11">#REF!</definedName>
    <definedName name="Excel_BuiltIn_Print_Area_29_1_1" localSheetId="6">#REF!</definedName>
    <definedName name="Excel_BuiltIn_Print_Area_29_1_1" localSheetId="7">#REF!</definedName>
    <definedName name="Excel_BuiltIn_Print_Area_29_1_1">#REF!</definedName>
    <definedName name="Excel_BuiltIn_Print_Area_31_1" localSheetId="10">#REF!</definedName>
    <definedName name="Excel_BuiltIn_Print_Area_31_1" localSheetId="11">#REF!</definedName>
    <definedName name="Excel_BuiltIn_Print_Area_31_1" localSheetId="6">#REF!</definedName>
    <definedName name="Excel_BuiltIn_Print_Area_31_1" localSheetId="7">#REF!</definedName>
    <definedName name="Excel_BuiltIn_Print_Area_31_1">#REF!</definedName>
    <definedName name="Excel_BuiltIn_Print_Area_32_1" localSheetId="10">#REF!</definedName>
    <definedName name="Excel_BuiltIn_Print_Area_32_1" localSheetId="11">#REF!</definedName>
    <definedName name="Excel_BuiltIn_Print_Area_32_1" localSheetId="6">#REF!</definedName>
    <definedName name="Excel_BuiltIn_Print_Area_32_1" localSheetId="7">#REF!</definedName>
    <definedName name="Excel_BuiltIn_Print_Area_32_1">#REF!</definedName>
    <definedName name="Excel_BuiltIn_Print_Area_34_1" localSheetId="10">#REF!</definedName>
    <definedName name="Excel_BuiltIn_Print_Area_34_1" localSheetId="11">#REF!</definedName>
    <definedName name="Excel_BuiltIn_Print_Area_34_1" localSheetId="6">#REF!</definedName>
    <definedName name="Excel_BuiltIn_Print_Area_34_1" localSheetId="7">#REF!</definedName>
    <definedName name="Excel_BuiltIn_Print_Area_34_1">#REF!</definedName>
    <definedName name="Excel_BuiltIn_Print_Area_37_1" localSheetId="10">#REF!</definedName>
    <definedName name="Excel_BuiltIn_Print_Area_37_1" localSheetId="11">#REF!</definedName>
    <definedName name="Excel_BuiltIn_Print_Area_37_1" localSheetId="6">#REF!</definedName>
    <definedName name="Excel_BuiltIn_Print_Area_37_1" localSheetId="7">#REF!</definedName>
    <definedName name="Excel_BuiltIn_Print_Area_37_1">#REF!</definedName>
    <definedName name="Excel_BuiltIn_Print_Area_55_1" localSheetId="10">#REF!</definedName>
    <definedName name="Excel_BuiltIn_Print_Area_55_1" localSheetId="11">#REF!</definedName>
    <definedName name="Excel_BuiltIn_Print_Area_55_1" localSheetId="6">#REF!</definedName>
    <definedName name="Excel_BuiltIn_Print_Area_55_1" localSheetId="7">#REF!</definedName>
    <definedName name="Excel_BuiltIn_Print_Area_55_1">#REF!</definedName>
    <definedName name="_xlnm.Print_Titles" localSheetId="10">'11sz._ Önk_beruh '!$7:$10</definedName>
    <definedName name="_xlnm.Print_Area" localSheetId="9">'10.sz.céltartalék'!$A$5:$C$20</definedName>
    <definedName name="_xlnm.Print_Area" localSheetId="10">'11sz._ Önk_beruh '!$A$1:$D$49</definedName>
    <definedName name="_xlnm.Print_Area" localSheetId="11">'12.sz_létszám '!$A$5:$I$45</definedName>
    <definedName name="_xlnm.Print_Area" localSheetId="12">'13.sz. ei.ütemterv'!$A$1:$N$32</definedName>
    <definedName name="_xlnm.Print_Area" localSheetId="13">'14.sz.közvetett_tám '!$A$2:$F$16</definedName>
    <definedName name="_xlnm.Print_Area" localSheetId="14">'15.sz.több éves '!$A$6:$K$41</definedName>
    <definedName name="_xlnm.Print_Area" localSheetId="0">'1sz.mérleg'!$A$1:$S$46</definedName>
    <definedName name="_xlnm.Print_Area" localSheetId="1">'2.sz.kiadás'!$A$1:$I$37</definedName>
    <definedName name="_xlnm.Print_Area" localSheetId="2">'3.sz.bevétel_'!$A$1:$I$53</definedName>
    <definedName name="_xlnm.Print_Area" localSheetId="3">'4.sz.állami tám.'!$A$1:$C$34</definedName>
    <definedName name="_xlnm.Print_Area" localSheetId="4">'5.sz.kiadás_feladat '!$A$1:$T$69</definedName>
    <definedName name="_xlnm.Print_Area" localSheetId="5">'6.sz.bevétel feladat'!$A$3:$S$27</definedName>
    <definedName name="_xlnm.Print_Area" localSheetId="6">'7.sz.int.kiad.  '!$A$1:$N$26</definedName>
    <definedName name="_xlnm.Print_Area" localSheetId="7">'8.sz.int_bevétel  '!$A$1:$R$26</definedName>
    <definedName name="_xlnm.Print_Area" localSheetId="8">'9.sz.támogatás '!$A$1:$D$88</definedName>
    <definedName name="pm" localSheetId="10">#REF!</definedName>
    <definedName name="pm" localSheetId="11">#REF!</definedName>
    <definedName name="pm" localSheetId="6">#REF!</definedName>
    <definedName name="pm" localSheetId="7">#REF!</definedName>
    <definedName name="pm">#REF!</definedName>
  </definedNames>
  <calcPr fullCalcOnLoad="1"/>
</workbook>
</file>

<file path=xl/sharedStrings.xml><?xml version="1.0" encoding="utf-8"?>
<sst xmlns="http://schemas.openxmlformats.org/spreadsheetml/2006/main" count="1066" uniqueCount="721">
  <si>
    <t>(III.+IV.+V.+VI.)</t>
  </si>
  <si>
    <t>(III.+ IV.+V.)</t>
  </si>
  <si>
    <t xml:space="preserve">Bevételek összesen </t>
  </si>
  <si>
    <t>VII.</t>
  </si>
  <si>
    <t xml:space="preserve">Kiadások összesen </t>
  </si>
  <si>
    <t>VI.</t>
  </si>
  <si>
    <t>Függő, átfutó, kiegyenlítő bevételek</t>
  </si>
  <si>
    <t>Függő, átfutó, kiegyenlítő kiadások</t>
  </si>
  <si>
    <t>V.</t>
  </si>
  <si>
    <t>Finanszírozási bevételek</t>
  </si>
  <si>
    <t>Finanszírozási kiadások</t>
  </si>
  <si>
    <t>IV.</t>
  </si>
  <si>
    <t>Hosszú lejáratú hitel felvétele</t>
  </si>
  <si>
    <t>Hosszú lejáratú hitel törlesztése</t>
  </si>
  <si>
    <t>Finanszírozási célú pénzügyi műveletek kiadásai</t>
  </si>
  <si>
    <t>Hiány belső finanszírozása</t>
  </si>
  <si>
    <t>Előző évi szabad pénzmaradvány igénybe vétele felhalmozásra</t>
  </si>
  <si>
    <t>Előző évi szabad pénzmaradvány igénybe vétele működésre</t>
  </si>
  <si>
    <t>( I.+II.)</t>
  </si>
  <si>
    <t xml:space="preserve">Költségvetési bevételek összesen </t>
  </si>
  <si>
    <t>III.</t>
  </si>
  <si>
    <t xml:space="preserve">Költségvetési kiadások összesen </t>
  </si>
  <si>
    <t>összesen</t>
  </si>
  <si>
    <t>Felhalmozási költségvetési bevételek</t>
  </si>
  <si>
    <t>II.</t>
  </si>
  <si>
    <t>Felhalmozási költségvetési kiadások</t>
  </si>
  <si>
    <t>Felhalmozási céltartalék</t>
  </si>
  <si>
    <t>Előző évi felh.célú eir-, pénzmaradvány igénybevétele</t>
  </si>
  <si>
    <t xml:space="preserve">Felhalmozási célú átvett pénzeszköz </t>
  </si>
  <si>
    <t>Egyéb felhalmozási célú kiadások</t>
  </si>
  <si>
    <t>Beruházási kiadások</t>
  </si>
  <si>
    <t>Felújítási kiadások</t>
  </si>
  <si>
    <t>Működési költségvetési bevételek</t>
  </si>
  <si>
    <t>I.</t>
  </si>
  <si>
    <t xml:space="preserve">Működési költségvetési kiadások </t>
  </si>
  <si>
    <t xml:space="preserve">Működési  céltartalék </t>
  </si>
  <si>
    <t>Általános tartalék</t>
  </si>
  <si>
    <t>Előző évi műk.célú eir.maradvány átvétele</t>
  </si>
  <si>
    <t xml:space="preserve">Működési célú átvett pénzeszköz </t>
  </si>
  <si>
    <t>Egyéb működési célú kiadások</t>
  </si>
  <si>
    <t>Ellátottak pénzbeli juttatásai</t>
  </si>
  <si>
    <t>Dologi kiadások</t>
  </si>
  <si>
    <t>Közhatalmi bevételek</t>
  </si>
  <si>
    <t>Munkaadókat terh. járulékok, szociális hozzájárulási adó</t>
  </si>
  <si>
    <t>Személyi juttatások</t>
  </si>
  <si>
    <t xml:space="preserve"> </t>
  </si>
  <si>
    <t>előirányzat</t>
  </si>
  <si>
    <t>többlet +</t>
  </si>
  <si>
    <t>2. év</t>
  </si>
  <si>
    <t>év</t>
  </si>
  <si>
    <t>teljesítés</t>
  </si>
  <si>
    <t>megnevezése</t>
  </si>
  <si>
    <t>hiány -</t>
  </si>
  <si>
    <t xml:space="preserve">évet követő </t>
  </si>
  <si>
    <t>érvényes</t>
  </si>
  <si>
    <t>eredeti</t>
  </si>
  <si>
    <t>várható</t>
  </si>
  <si>
    <t>tényleges</t>
  </si>
  <si>
    <t xml:space="preserve">Bevételi előirányzat-csoport </t>
  </si>
  <si>
    <t>Ssz.</t>
  </si>
  <si>
    <t xml:space="preserve">Kiadási előirányzat-csoport </t>
  </si>
  <si>
    <t>Működési forrás</t>
  </si>
  <si>
    <t xml:space="preserve">Vonatkozó </t>
  </si>
  <si>
    <t>2013. évi</t>
  </si>
  <si>
    <t>2012. évi</t>
  </si>
  <si>
    <t>1. melléklet</t>
  </si>
  <si>
    <t xml:space="preserve">1. sz. melléklet </t>
  </si>
  <si>
    <t>Működési forrás többlet</t>
  </si>
  <si>
    <t>2017. évi tervezett előirányzat</t>
  </si>
  <si>
    <t>2. sz. tábla a   / 2012. (        )</t>
  </si>
  <si>
    <t>önkormányzati rendelethez</t>
  </si>
  <si>
    <t>2011. évi</t>
  </si>
  <si>
    <t>2014. évi</t>
  </si>
  <si>
    <t xml:space="preserve"> Kiadás jogcíme</t>
  </si>
  <si>
    <t>tervezett</t>
  </si>
  <si>
    <t>kiadási</t>
  </si>
  <si>
    <t>1.</t>
  </si>
  <si>
    <t>1.1</t>
  </si>
  <si>
    <t xml:space="preserve"> Személyi juttatások (5. számú tábla 4. oszlop)</t>
  </si>
  <si>
    <t>1.2</t>
  </si>
  <si>
    <t>1.3</t>
  </si>
  <si>
    <t xml:space="preserve"> Dologi  kiadások összesen  (5. számú tábla 6. oszlop)</t>
  </si>
  <si>
    <t>2.</t>
  </si>
  <si>
    <t>2.1</t>
  </si>
  <si>
    <t>2.2</t>
  </si>
  <si>
    <t>3.</t>
  </si>
  <si>
    <t>3.1</t>
  </si>
  <si>
    <t>3.2</t>
  </si>
  <si>
    <t>4.</t>
  </si>
  <si>
    <t>5.</t>
  </si>
  <si>
    <t>Ellátottak pénzbeli juttatásai (5. számú tábla 10. oszlop)</t>
  </si>
  <si>
    <t>6.</t>
  </si>
  <si>
    <t>6.1</t>
  </si>
  <si>
    <t>6.2</t>
  </si>
  <si>
    <t>6.3</t>
  </si>
  <si>
    <t>7.</t>
  </si>
  <si>
    <t>8.</t>
  </si>
  <si>
    <t>9.</t>
  </si>
  <si>
    <t>9.1</t>
  </si>
  <si>
    <t>9.2</t>
  </si>
  <si>
    <t>10.</t>
  </si>
  <si>
    <t xml:space="preserve">K I A D Á S O K   Ö S S Z E S E N </t>
  </si>
  <si>
    <t>3. sz. tábla a   / 2012. (        )</t>
  </si>
  <si>
    <t>Bevétel</t>
  </si>
  <si>
    <t>jogcíme</t>
  </si>
  <si>
    <t>Építményadó</t>
  </si>
  <si>
    <t xml:space="preserve">Telekadó </t>
  </si>
  <si>
    <t xml:space="preserve">Gépjárműadó    </t>
  </si>
  <si>
    <t>Luxusadó</t>
  </si>
  <si>
    <t>Egyéb közhatalmi bevételek</t>
  </si>
  <si>
    <t>A</t>
  </si>
  <si>
    <t xml:space="preserve">B E V É T E L E K   Ö S S Z E S E N </t>
  </si>
  <si>
    <t>No.</t>
  </si>
  <si>
    <t>Támogatási jogcím</t>
  </si>
  <si>
    <t xml:space="preserve">Települési önkormányzatok működésének támogatása </t>
  </si>
  <si>
    <t>Önkormányzati hivatal működésének támogatása beszámítást követően</t>
  </si>
  <si>
    <t>Település-üzemeltetéshez kapcs.feladatellátás támogatása beszámítást követően</t>
  </si>
  <si>
    <t xml:space="preserve">Óvodapedagógusok és az óvodapedagógusok munkáját közvetlenül segítők bértámogatása </t>
  </si>
  <si>
    <t xml:space="preserve">Óvodaműködtetési támogatás </t>
  </si>
  <si>
    <t xml:space="preserve">Települési önkormányzatok szociális és gyermekjóléti és gyermekétkeztetési feladatainak támogatása </t>
  </si>
  <si>
    <t>Egyes szociális és gyermekjóléti feladatok támogatása</t>
  </si>
  <si>
    <t>Szociális étkeztetés</t>
  </si>
  <si>
    <t>Házi segítségnyújtás</t>
  </si>
  <si>
    <t>Időskorúak nappali intézményi ellátása</t>
  </si>
  <si>
    <t>A finanszírozás szempontjából elismert szakmai dolgozók bértámogatása</t>
  </si>
  <si>
    <t>Intézmény-üzemeltetési támogatás</t>
  </si>
  <si>
    <t>ÖSSZES NORMATÍV TÁMOGATÁS:</t>
  </si>
  <si>
    <t>Dunakeszi Város Önkormányzata</t>
  </si>
  <si>
    <t>5.sz.melléklet</t>
  </si>
  <si>
    <t>Működési költségvetési kiadások</t>
  </si>
  <si>
    <t>Munkaadót</t>
  </si>
  <si>
    <t>Működési</t>
  </si>
  <si>
    <t>Ellátottak</t>
  </si>
  <si>
    <t>Felhalmozási</t>
  </si>
  <si>
    <t>Felújítási</t>
  </si>
  <si>
    <t>Beruházási</t>
  </si>
  <si>
    <t>Létszám</t>
  </si>
  <si>
    <t>F e l a d a t o k</t>
  </si>
  <si>
    <t>Kiadások</t>
  </si>
  <si>
    <t>Személyi</t>
  </si>
  <si>
    <t>terhelő</t>
  </si>
  <si>
    <t xml:space="preserve">Dologi </t>
  </si>
  <si>
    <t>célú</t>
  </si>
  <si>
    <t>pénzbeli</t>
  </si>
  <si>
    <t>kiadások</t>
  </si>
  <si>
    <t>juttatás</t>
  </si>
  <si>
    <t>járulékok</t>
  </si>
  <si>
    <t>működési</t>
  </si>
  <si>
    <t>pénzeszköz</t>
  </si>
  <si>
    <t>juttatásai</t>
  </si>
  <si>
    <t>Általános</t>
  </si>
  <si>
    <t>( fő )</t>
  </si>
  <si>
    <t>Szociális adó</t>
  </si>
  <si>
    <t>dec.1-jétől</t>
  </si>
  <si>
    <t>Közutak, hidak, alagutak üzemeltetése, fenntartása</t>
  </si>
  <si>
    <t>Zöldterület kezelés</t>
  </si>
  <si>
    <t>Közvilágítás</t>
  </si>
  <si>
    <t>Közfoglalkoztatás hosszú időtávra</t>
  </si>
  <si>
    <t xml:space="preserve">Kötelező feladatok </t>
  </si>
  <si>
    <t>Településrendezés, településfejlesztés</t>
  </si>
  <si>
    <t>Hajléktalanok átmeneti ellátása</t>
  </si>
  <si>
    <t>Kötelező feladatok összesen:</t>
  </si>
  <si>
    <t xml:space="preserve">Önként vállalt feladatok </t>
  </si>
  <si>
    <t>Nemzetközi kapcsolatok</t>
  </si>
  <si>
    <t>Önként vállalt feladatok összesen:</t>
  </si>
  <si>
    <t xml:space="preserve"> Önkormányzat feladatai összesen (A+B):</t>
  </si>
  <si>
    <t>Önállóan működő költségvetési szervek kötelező feladatai</t>
  </si>
  <si>
    <t>Önállóan működő költségvetési szervek önként v. feladatai</t>
  </si>
  <si>
    <t>Önkormányzat mindösszesen:</t>
  </si>
  <si>
    <t>6.sz.melléklet</t>
  </si>
  <si>
    <t>Egyéb</t>
  </si>
  <si>
    <t>saját</t>
  </si>
  <si>
    <t>bevételek</t>
  </si>
  <si>
    <t>adók</t>
  </si>
  <si>
    <t>központi</t>
  </si>
  <si>
    <t>sajátos</t>
  </si>
  <si>
    <t>és ágazati</t>
  </si>
  <si>
    <t>mozási</t>
  </si>
  <si>
    <t>Bevételek</t>
  </si>
  <si>
    <t>bevétel</t>
  </si>
  <si>
    <t>adók,</t>
  </si>
  <si>
    <t>fa-hoz kapcs.</t>
  </si>
  <si>
    <t>átvett</t>
  </si>
  <si>
    <t>gj.adó</t>
  </si>
  <si>
    <t>bevételei</t>
  </si>
  <si>
    <t>támogatások</t>
  </si>
  <si>
    <t>belülről</t>
  </si>
  <si>
    <t>Sport és szabadidő tevékenység</t>
  </si>
  <si>
    <t xml:space="preserve"> Önkormányzat feladatai összesen:</t>
  </si>
  <si>
    <t>7.sz.melléklet</t>
  </si>
  <si>
    <t>Kötelező feladatok</t>
  </si>
  <si>
    <t>Önként vállalt feladatok</t>
  </si>
  <si>
    <t>Költségvetési</t>
  </si>
  <si>
    <t>Munkaadókat</t>
  </si>
  <si>
    <t>Önállóan működő</t>
  </si>
  <si>
    <t>Dologi</t>
  </si>
  <si>
    <t>Beruházások</t>
  </si>
  <si>
    <t>Felújítások</t>
  </si>
  <si>
    <t xml:space="preserve">költségvetési szerv </t>
  </si>
  <si>
    <t>juttatások</t>
  </si>
  <si>
    <t>járulékok,</t>
  </si>
  <si>
    <t>szocilis</t>
  </si>
  <si>
    <t>hozzájárulási</t>
  </si>
  <si>
    <t>átadások</t>
  </si>
  <si>
    <t>adó</t>
  </si>
  <si>
    <t>Játszóház Óvoda</t>
  </si>
  <si>
    <t>Piros Óvoda</t>
  </si>
  <si>
    <t>11.</t>
  </si>
  <si>
    <t>12.</t>
  </si>
  <si>
    <t>14.</t>
  </si>
  <si>
    <t>15.</t>
  </si>
  <si>
    <t>16.</t>
  </si>
  <si>
    <t>Városi Sportigazgatóság</t>
  </si>
  <si>
    <t>MINDÖSSZESEN:</t>
  </si>
  <si>
    <t>államháztartáson</t>
  </si>
  <si>
    <t>hozam-és</t>
  </si>
  <si>
    <t>kamat</t>
  </si>
  <si>
    <t>Önkormányzati</t>
  </si>
  <si>
    <t>átvétel</t>
  </si>
  <si>
    <t>Kölcsey Ferenc Városi Könyvtár</t>
  </si>
  <si>
    <t>sorszám</t>
  </si>
  <si>
    <t>Megnevezés</t>
  </si>
  <si>
    <t>Működési célú pénzeszköz átadások, támogatások</t>
  </si>
  <si>
    <t>1. Igazgatási feladatokokra átadott pénzeszközök :</t>
  </si>
  <si>
    <t>Működési pénzeszköz átadás Társulás részére tagi hozzájárulás</t>
  </si>
  <si>
    <t>3. Közrendvédelmi, közbiztonsági feladatok támogatása:</t>
  </si>
  <si>
    <t>Dunakeszi Városi Polgárőr tevékenység támogatása</t>
  </si>
  <si>
    <t>4. Közoktatási, közművelődési támogatások</t>
  </si>
  <si>
    <t>Dunakeszi Fúvószenekari Egyesület</t>
  </si>
  <si>
    <t>Magyarság Férfikar</t>
  </si>
  <si>
    <t>Dunakeszi Városvédő és Városszépítő Egyesület</t>
  </si>
  <si>
    <t>Dunakeszi Nyugdíjas Kiránduló Klub</t>
  </si>
  <si>
    <t>Dunakeszi Diófa Nagycsaládosok Egyesülete</t>
  </si>
  <si>
    <t xml:space="preserve">Vasutasok Dunakeszi Nyugdíjas Alapszervezete </t>
  </si>
  <si>
    <t>Eudoxia Irodalom-Tudomány-, Művészetpártoló Családsegítő alapítvány</t>
  </si>
  <si>
    <t>Rákóczi Szövetség Dunakeszi Szervezete</t>
  </si>
  <si>
    <t>ÉDA Dunakeszi Édesanyák Egyesülete</t>
  </si>
  <si>
    <t>Bursa Hungarica Ösztöndíj felsőoktatási hallgatóknak</t>
  </si>
  <si>
    <t>Önkormányzati intézmények</t>
  </si>
  <si>
    <t xml:space="preserve">Dunakeszi művészetéért  Alapítvány </t>
  </si>
  <si>
    <t>Radnóti Gimnázium Diákjaiért Alapítvány</t>
  </si>
  <si>
    <t>Dunakeszi Szent István Általános Iskoláért Alapítvány</t>
  </si>
  <si>
    <t>Dunakeszi Széchenyi István Általános Iskolai Alapítvány</t>
  </si>
  <si>
    <t>A korszerű oktatás feltételrendszerének biztosításával a jövő emberéért Alapítvány</t>
  </si>
  <si>
    <t>Kőrösi Csoma Sándor Általános Iskola Alapítvány</t>
  </si>
  <si>
    <t>Zöld Iskola Alapítvány</t>
  </si>
  <si>
    <t>Vasút a gyermekekért  Alapítványi Dunakeszi Óvoda támogatása</t>
  </si>
  <si>
    <t>5. Egyházak támogatása</t>
  </si>
  <si>
    <t>Dunakeszi-Gyártelep Plébánia Harmonia sacra</t>
  </si>
  <si>
    <t>Dunakeszi Szent Mihály Alapítvány</t>
  </si>
  <si>
    <t>Servite Ökumenikus Kórus</t>
  </si>
  <si>
    <t>Szent Imre Egyházközség</t>
  </si>
  <si>
    <t>Dunakeszi Református Egyházközség</t>
  </si>
  <si>
    <t>Dunakeszi Evangélikus Egyházközség</t>
  </si>
  <si>
    <t>6. Sportcélú támogatások, pénzeszköz átadások</t>
  </si>
  <si>
    <t xml:space="preserve">Diáksport támogatások </t>
  </si>
  <si>
    <t>Alagi Diák Sakk Klub</t>
  </si>
  <si>
    <t>Dunakeszi Diák  és Szabadidő Kajak Klub</t>
  </si>
  <si>
    <t>SVSE Kempo Klub</t>
  </si>
  <si>
    <t>Dunakeszi Pom-pon Csoport</t>
  </si>
  <si>
    <t>Növényi Akadémia</t>
  </si>
  <si>
    <t>Sárkányhajó Klub</t>
  </si>
  <si>
    <t xml:space="preserve">Asztalitenisz szakosztály </t>
  </si>
  <si>
    <t>Városi versenyek kupa, terembérlet kiadás támogatása</t>
  </si>
  <si>
    <t xml:space="preserve">Jubileumi, egyesületi és egyéni sportolók felkészülési támogatása </t>
  </si>
  <si>
    <t>Futakeszi</t>
  </si>
  <si>
    <t xml:space="preserve">Dunakeszi Sportjáért Tao önrész </t>
  </si>
  <si>
    <t>7. Szociális és egészségügyi feladatok támogatása, pénzeszköz átadásai :</t>
  </si>
  <si>
    <t xml:space="preserve">Működési pénzeszköz átadás Társulás részére állategészségügyi feladatokra </t>
  </si>
  <si>
    <t xml:space="preserve">Működési pénzeszköz átadás Társulás részére orvosi ügyeleti feladatokra </t>
  </si>
  <si>
    <t>Magyar Vöröskereszt Dunakeszi Szervezete</t>
  </si>
  <si>
    <t>Működési támogatások összesen</t>
  </si>
  <si>
    <t>Felhalmozási célú támogatások</t>
  </si>
  <si>
    <t xml:space="preserve">Görögkatolikus Egyházközség </t>
  </si>
  <si>
    <t>Felhalmozási célú  támogatások összesen</t>
  </si>
  <si>
    <t>Sor-szám</t>
  </si>
  <si>
    <t xml:space="preserve">Céltartalék </t>
  </si>
  <si>
    <t>a.,</t>
  </si>
  <si>
    <t xml:space="preserve">             Működési céltartalék </t>
  </si>
  <si>
    <t>Szociális, közoktatási, közgyüjteményi és egészségügyi intézményvezetők célprémiuma járulékkal</t>
  </si>
  <si>
    <t>Szociális, közoktatási, közgyüjteményi és egészségügyi intézményvezetők szakmai konferenciája</t>
  </si>
  <si>
    <t>Drogprevenciós kiadások</t>
  </si>
  <si>
    <t xml:space="preserve">Működési tartalék </t>
  </si>
  <si>
    <t>b.,</t>
  </si>
  <si>
    <t xml:space="preserve">            Felhalmozási céltartalék</t>
  </si>
  <si>
    <t>Pályázati önrész, pályázatokkal kapcsolatos feladatok</t>
  </si>
  <si>
    <t>Mindösszesen:</t>
  </si>
  <si>
    <t>11.sz.melléklet</t>
  </si>
  <si>
    <t>Sor-</t>
  </si>
  <si>
    <t>Jogcím</t>
  </si>
  <si>
    <t>szám</t>
  </si>
  <si>
    <t>Önkormányzati fejlesztési feladatok</t>
  </si>
  <si>
    <t>Helyi közutak, közterek és parkok</t>
  </si>
  <si>
    <t>Önk-i egyéb vagyonnal való gazdálkodás</t>
  </si>
  <si>
    <t>Kötelező feladatok fejlesztési  előirányzatai összesen :</t>
  </si>
  <si>
    <t>Helyi közbiztonság</t>
  </si>
  <si>
    <t>Fejlesztési  előirányzatok összesen :</t>
  </si>
  <si>
    <t>Önkormányzati felújítási feladatok</t>
  </si>
  <si>
    <t>Felújítási előirányzatok összesen</t>
  </si>
  <si>
    <t>Költségvetési intézmény                                                       megnevezése</t>
  </si>
  <si>
    <t>Teljes munka-idős</t>
  </si>
  <si>
    <t>Rész munkaidős</t>
  </si>
  <si>
    <t>Összes</t>
  </si>
  <si>
    <t>Teljes munkaidős</t>
  </si>
  <si>
    <t>Összesen</t>
  </si>
  <si>
    <t>6 órás</t>
  </si>
  <si>
    <t>4 órás</t>
  </si>
  <si>
    <t>ÖNKORMÁNYZAT</t>
  </si>
  <si>
    <t xml:space="preserve">   - polgármester</t>
  </si>
  <si>
    <t xml:space="preserve">   - polgármesteri tanácsadó</t>
  </si>
  <si>
    <t xml:space="preserve">   - jegyző</t>
  </si>
  <si>
    <t xml:space="preserve">   - aljegyző</t>
  </si>
  <si>
    <t xml:space="preserve">   - köztisztviselő</t>
  </si>
  <si>
    <t xml:space="preserve">   - ügykezelő</t>
  </si>
  <si>
    <t xml:space="preserve">   - fizikai alkalmazottak</t>
  </si>
  <si>
    <t>ÖNÁLLÓ INTÉZMÉNYEK</t>
  </si>
  <si>
    <t xml:space="preserve">   - Fóti Úti Bölcsődei Tph.</t>
  </si>
  <si>
    <t xml:space="preserve">   - Garas Utcai Bölcsődei Tph.</t>
  </si>
  <si>
    <t xml:space="preserve">   - Kincsem Utcai Bölcsődei Tph.</t>
  </si>
  <si>
    <t xml:space="preserve">   - fogyatékosok nappali ellátása</t>
  </si>
  <si>
    <t xml:space="preserve">   - pszichiátria</t>
  </si>
  <si>
    <t xml:space="preserve">   - házi segítségnyújtás</t>
  </si>
  <si>
    <t xml:space="preserve">   - idősek nappali ellátása</t>
  </si>
  <si>
    <t xml:space="preserve">   - Idősek Otthona</t>
  </si>
  <si>
    <t>ÖNKORMÁNYZAT ÖSSZESEN</t>
  </si>
  <si>
    <t>13. 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</si>
  <si>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</si>
  <si>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</si>
  <si>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</si>
  <si>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</si>
  <si>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</si>
  <si>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</si>
  <si>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</si>
  <si>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</si>
  <si>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</si>
  <si>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</si>
  <si>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</si>
  <si>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</si>
  <si>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</si>
  <si>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 xml:space="preserve"> 1. Saját bevételek</t>
  </si>
  <si>
    <t xml:space="preserve"> 2. Átvett pénzeszközök</t>
  </si>
  <si>
    <t xml:space="preserve"> 3. Támogatás</t>
  </si>
  <si>
    <t>4. Felhalmozási bevételek</t>
  </si>
  <si>
    <t>5.Betétlekötés megszüntetése</t>
  </si>
  <si>
    <r>
      <t xml:space="preserve"> 6</t>
    </r>
    <r>
      <rPr>
        <b/>
        <sz val="10"/>
        <rFont val="Times New Roman"/>
        <family val="1"/>
      </rPr>
      <t>. Bevételek összesen: ( 1.+….+5.)</t>
    </r>
  </si>
  <si>
    <t xml:space="preserve"> 6. Működési kiadások</t>
  </si>
  <si>
    <t>7.Támogatásértékű kiadások</t>
  </si>
  <si>
    <t>8. Felújítási kiadások</t>
  </si>
  <si>
    <t xml:space="preserve">9. Fejlesztési kiadások </t>
  </si>
  <si>
    <t>10.Átadott pénzeszközök</t>
  </si>
  <si>
    <t>11.Ellátottak pénzbeli juttatásai</t>
  </si>
  <si>
    <t xml:space="preserve">12. Tartalék  </t>
  </si>
  <si>
    <t>13. Kiadások összesen: ( 6.+…+12 )</t>
  </si>
  <si>
    <t xml:space="preserve">14. Egyenleg </t>
  </si>
  <si>
    <t>Bevételek összesen</t>
  </si>
  <si>
    <t>Közvetett támogatás jogcíme</t>
  </si>
  <si>
    <t>Elengedés, kedvezmény jogalapja</t>
  </si>
  <si>
    <t>Mentesség</t>
  </si>
  <si>
    <t>Kedvezmény</t>
  </si>
  <si>
    <t>A.,</t>
  </si>
  <si>
    <t>Ellátottak térítési díjához önkormányzati hozzájárulás</t>
  </si>
  <si>
    <t>62/2012.(XII.19) Önk. Rendelet</t>
  </si>
  <si>
    <t>B.,</t>
  </si>
  <si>
    <t>- építményadó</t>
  </si>
  <si>
    <t>55/2011.(XII.21.) Önk.rendelet</t>
  </si>
  <si>
    <t>b., nyugdíjas kedvezmény</t>
  </si>
  <si>
    <t>c., nem lakás célú kedvezmény</t>
  </si>
  <si>
    <t xml:space="preserve">- telekadó </t>
  </si>
  <si>
    <t>56/2011.(XII.21.) Önk.rendelet</t>
  </si>
  <si>
    <t>- talajterhelési díj</t>
  </si>
  <si>
    <t>11/2012.(IV.03.) Önk.rendelet</t>
  </si>
  <si>
    <t>Gyermekétkeztetés támogatása</t>
  </si>
  <si>
    <t>COFOG</t>
  </si>
  <si>
    <t>Önkormányzatok és önk.hivatalok jogalkotó és ált. igazg.tevékeny.</t>
  </si>
  <si>
    <t>Kiemelt állami és önkormányzati rendezvények</t>
  </si>
  <si>
    <t>Út építése</t>
  </si>
  <si>
    <t>Városi és elővárosi közúti személyszállítás</t>
  </si>
  <si>
    <t>Parkoló, garázs üzemeltetése, fenntartása</t>
  </si>
  <si>
    <t xml:space="preserve">Ár- és belvízvédelemmel  összefüggő tevékenység </t>
  </si>
  <si>
    <t>Szennyvíz gyűjtése, tisztítása, elhelyezése</t>
  </si>
  <si>
    <t>Város, községgazdálkodási egyéb szolgáltatások</t>
  </si>
  <si>
    <t>Háziorvosi ügyelet</t>
  </si>
  <si>
    <t>Üdülő szálláshely szolgáltatás</t>
  </si>
  <si>
    <t>Közművelődés- hagyományos közösségi kulturális értékek gond.</t>
  </si>
  <si>
    <t>Nemzetközi kulturális együttműködés</t>
  </si>
  <si>
    <t>Köznevelési intézményben tanulók 1-4.évf. oktatási szakmai feladatok</t>
  </si>
  <si>
    <t>Alapfokú művészetoktatás</t>
  </si>
  <si>
    <t>Köznevelési intézményben tanulók 5-8.évf. oktatási szakmai feladatok</t>
  </si>
  <si>
    <t>Gimnáziumi oktatás, nevelés szakmai feladatai</t>
  </si>
  <si>
    <t>Pedagógiai szakszolgáltató tevékenység</t>
  </si>
  <si>
    <t>Gyermekek átmeneti ellátása</t>
  </si>
  <si>
    <t>Egyéb szociális pénzbeli és természetbeni ellátások, támogatások</t>
  </si>
  <si>
    <t>Szociális szolgáltatások igazgatása</t>
  </si>
  <si>
    <t>Dunakeszi Atlétikai szakosztály</t>
  </si>
  <si>
    <t>Rainbow Team SE</t>
  </si>
  <si>
    <t>Sportgimnasztika</t>
  </si>
  <si>
    <t xml:space="preserve">Judo ANC Felkelő nap SE </t>
  </si>
  <si>
    <t>Taekwando Fanatics</t>
  </si>
  <si>
    <t>013350</t>
  </si>
  <si>
    <t>Az önkormányzati vagyonnal való gazdálk. kapcs. feladatok</t>
  </si>
  <si>
    <t>045170</t>
  </si>
  <si>
    <t>900020</t>
  </si>
  <si>
    <t>Önkormányzatok funkcióra nem sor.bevételei ÁH kívülről</t>
  </si>
  <si>
    <t>900060</t>
  </si>
  <si>
    <t>Forgatási és befektetési célú finanszírozási műveletek</t>
  </si>
  <si>
    <t>COFOG szám</t>
  </si>
  <si>
    <t>Önk. elszámolásai központi költségvetéssel</t>
  </si>
  <si>
    <t>Önállóan műk.  költségv.  szervek köt.feladatai</t>
  </si>
  <si>
    <t>Önállóan műk.  költségv.  szervek önk. váll feladatai</t>
  </si>
  <si>
    <t xml:space="preserve">Ideigl.jelleggel végzett tev. iparűz.adó </t>
  </si>
  <si>
    <t xml:space="preserve">Intézmények felmentés, végkielégítés és járulék </t>
  </si>
  <si>
    <t>Fejlesztések előkészítése, tervek</t>
  </si>
  <si>
    <t>Keresztény Értelmiségi Szövetség helyi csoportja</t>
  </si>
  <si>
    <t>Életfa KSE</t>
  </si>
  <si>
    <t>Közterület rendjének fenntartása</t>
  </si>
  <si>
    <t>Civil szervezetek  működési támogatása</t>
  </si>
  <si>
    <t xml:space="preserve">Egyházak, közösségi és hitéleti tevékenység támogatása </t>
  </si>
  <si>
    <t>Óvodai nevelés, ellátás szakmai feladatai</t>
  </si>
  <si>
    <t>Versenysport és utánpótlás-nevelési tevékenység támogatása</t>
  </si>
  <si>
    <t>Köztemető fenntartás és működtetés</t>
  </si>
  <si>
    <t>Az önkormányzati vagyonnal való gazdálk.kapcs. feladatok</t>
  </si>
  <si>
    <t>Egészségügyi intézmények fejlesztése</t>
  </si>
  <si>
    <t>Költségvetési szervek fejlesztései</t>
  </si>
  <si>
    <t>a., 25 év alatti nappali tagozaton tanuló</t>
  </si>
  <si>
    <t>Myrai Vallási Közhasznú Egyesület hajléktalan ellátás</t>
  </si>
  <si>
    <t>SZÉRA Családok átmeneti otthona</t>
  </si>
  <si>
    <t>Intézményi férőhely bővítése</t>
  </si>
  <si>
    <t xml:space="preserve">  -  Család-és Gyermekjóléti Szolgálat     szakmai egység (Alapellátási Csoport)</t>
  </si>
  <si>
    <t xml:space="preserve">   - Család- és Gyermekjóléti járási szolgáltatási szakmai egység (Járási Csoport)</t>
  </si>
  <si>
    <t>Dunakeszi Város Önkormányzat 2017. évi költségvetési mérlege</t>
  </si>
  <si>
    <t>2017. eredeti</t>
  </si>
  <si>
    <t>2017. évi előirányzat terv</t>
  </si>
  <si>
    <t>2017. évi költségvetésének kiadási előirányzatai</t>
  </si>
  <si>
    <t xml:space="preserve"> 2017. évi költségvetés bevételi előirányzatai</t>
  </si>
  <si>
    <t>Összeg (Ft) 2017</t>
  </si>
  <si>
    <t>42811 fő</t>
  </si>
  <si>
    <t>Magyarország 2017.évi központi költségvetéséről szóló 2016.évi XC.törvény 2.számú melléklete alapján a helyi önkormányzatok általános működésének és ágazati feladatainak támogatása</t>
  </si>
  <si>
    <t>I.1. a</t>
  </si>
  <si>
    <t>I.1.b.</t>
  </si>
  <si>
    <t>I.1.c.</t>
  </si>
  <si>
    <t>Egyéb önkormányzati feladatok támogatása beszámítást követően</t>
  </si>
  <si>
    <t xml:space="preserve">Települési önkormányzatok egyes köznevelési és gyermekétkeztetési feladatainak támogatása </t>
  </si>
  <si>
    <t>II.1.</t>
  </si>
  <si>
    <t>II.2.</t>
  </si>
  <si>
    <t>II.4.</t>
  </si>
  <si>
    <t xml:space="preserve">Kiegészítő támogatás az óvodapedagógusok minősítéséből adódó többletkiadásokhoz </t>
  </si>
  <si>
    <t>III.3.</t>
  </si>
  <si>
    <t>III.3.a</t>
  </si>
  <si>
    <t>Család- és gyermekjóléti szolgálat</t>
  </si>
  <si>
    <t>III.3.b</t>
  </si>
  <si>
    <t>Család- és gyermekjóléti központ</t>
  </si>
  <si>
    <t>III.3.c</t>
  </si>
  <si>
    <t>III.3.d</t>
  </si>
  <si>
    <t>III.3.f</t>
  </si>
  <si>
    <t>III.3.g</t>
  </si>
  <si>
    <t>Fogyatékos és demens személyek nappali intézményi ellátása</t>
  </si>
  <si>
    <t>III.3.h</t>
  </si>
  <si>
    <t>Pszichiátriai és szenvedélybetegek nappali intézményi ellátása</t>
  </si>
  <si>
    <t>III.3.j</t>
  </si>
  <si>
    <t>Gyermekek napközbeni ellátása</t>
  </si>
  <si>
    <t>III.4.</t>
  </si>
  <si>
    <t>A települési önkormányzatok által biztosított egyes szociális szakosított ellátások, valamint gyermekek átmeneti gondozásával kapcsolatos feladatok  támogatása</t>
  </si>
  <si>
    <t>III.4.a</t>
  </si>
  <si>
    <t>III.4.b</t>
  </si>
  <si>
    <t>III.5.</t>
  </si>
  <si>
    <t xml:space="preserve">III.5.a. </t>
  </si>
  <si>
    <t>A finanszírozás szempontjából elismert dolgozók bértámogatása</t>
  </si>
  <si>
    <t xml:space="preserve">III.5.b. </t>
  </si>
  <si>
    <t>Gyermekétkeztetés üzemeltetési támogatása</t>
  </si>
  <si>
    <t xml:space="preserve">III.5.c. </t>
  </si>
  <si>
    <t>A rászoruló gyermekek szünidei étkeztetésének támogatása</t>
  </si>
  <si>
    <t xml:space="preserve">Könyvtári, közművelődési és múzeumi feladatok támogatása </t>
  </si>
  <si>
    <t>IV.1.d</t>
  </si>
  <si>
    <t>Települési önkormányzatok nyilvános könyvtári és a közművelődési feladatainak támogatása</t>
  </si>
  <si>
    <t>Dk, Széchelyi u.42/B. orvosi rendelő kialakítása</t>
  </si>
  <si>
    <t>Parkoló építések</t>
  </si>
  <si>
    <t>Dunai strand kialakítása</t>
  </si>
  <si>
    <t>Új tagóvoda létesítése önrész</t>
  </si>
  <si>
    <t>Új bölcsőde létesítése önrész</t>
  </si>
  <si>
    <t xml:space="preserve">Ingatlan vásárlások </t>
  </si>
  <si>
    <t>Temető felújítás</t>
  </si>
  <si>
    <t>Dunaparti vizitúra megállóhely létesítése</t>
  </si>
  <si>
    <t>2017. évi                                 terv</t>
  </si>
  <si>
    <t>Rovat-rend</t>
  </si>
  <si>
    <t>B111</t>
  </si>
  <si>
    <t>Önkormányzatok működési támogatásai</t>
  </si>
  <si>
    <t>B11</t>
  </si>
  <si>
    <t>Települési önkormányzatok működési támogatása</t>
  </si>
  <si>
    <t>B112</t>
  </si>
  <si>
    <t xml:space="preserve">Települési önk. egyes köznevelési és gyermekétkeztetési fel.támogatása </t>
  </si>
  <si>
    <t>B113</t>
  </si>
  <si>
    <t>Települési önk. Szociális és gyermekjólési és gyermekétkeztetési fel.támogatása</t>
  </si>
  <si>
    <t>B114</t>
  </si>
  <si>
    <t>Önkormányzatok kulturális feladatainak támogatása</t>
  </si>
  <si>
    <t>B2</t>
  </si>
  <si>
    <t>Működési célú támogatások államháztartáson belülről</t>
  </si>
  <si>
    <t>B16</t>
  </si>
  <si>
    <t>Felhalmozási célú önkormányzati támogatások ÁH belül</t>
  </si>
  <si>
    <t>Egyéb működési célú támogatások  ÁH belül</t>
  </si>
  <si>
    <t>Egyéb felhalmozási célú önkormányzati támogatások ÁH belül</t>
  </si>
  <si>
    <t>B3</t>
  </si>
  <si>
    <t>B34</t>
  </si>
  <si>
    <t>Vagyoni tipusú adók</t>
  </si>
  <si>
    <t>Értékesítési és forgalmi adók</t>
  </si>
  <si>
    <t>Iparűzési adó állandó jelleggel végzett</t>
  </si>
  <si>
    <t>Egyéb áruhasználati és szolgáltatási adó</t>
  </si>
  <si>
    <t>Idegenforgalmi adó tartózkodás után</t>
  </si>
  <si>
    <t>B35</t>
  </si>
  <si>
    <t>B36</t>
  </si>
  <si>
    <t>B4</t>
  </si>
  <si>
    <t>Működési bevételek</t>
  </si>
  <si>
    <t>B402</t>
  </si>
  <si>
    <t>Szolgáltatások ellenértéke</t>
  </si>
  <si>
    <t>Lakáscélú helyiségek bérleti díja +üzemeltetés</t>
  </si>
  <si>
    <t>Közvetített szolgáltatások ellenértéke</t>
  </si>
  <si>
    <t>B403</t>
  </si>
  <si>
    <t>B406</t>
  </si>
  <si>
    <t>Kiszámlázott ÁFA</t>
  </si>
  <si>
    <t>B408</t>
  </si>
  <si>
    <t>Kamatbevételek</t>
  </si>
  <si>
    <t>B5</t>
  </si>
  <si>
    <t>Felhalmozási bevételek</t>
  </si>
  <si>
    <t>B52</t>
  </si>
  <si>
    <t>Ingatlanok értékesítése</t>
  </si>
  <si>
    <t xml:space="preserve">Lakás és lakóingatlan értékesítése </t>
  </si>
  <si>
    <t>B6</t>
  </si>
  <si>
    <t>Működési célú átvett pénzeszközök ÁH kívülről</t>
  </si>
  <si>
    <t>B65</t>
  </si>
  <si>
    <t xml:space="preserve">Egyéb működési célú átvett pénzeszközök </t>
  </si>
  <si>
    <t>B7</t>
  </si>
  <si>
    <t>Felhalmozási célú átvett pénzeszközök</t>
  </si>
  <si>
    <t>B75</t>
  </si>
  <si>
    <t>Egyéb felhalmozási célú átvett pénzeszköz</t>
  </si>
  <si>
    <t>B8</t>
  </si>
  <si>
    <t>B81</t>
  </si>
  <si>
    <t>Forgatási célú belf. értékpapírok beváltása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</si>
  <si>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</si>
  <si>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</si>
  <si>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</si>
  <si>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</si>
  <si>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</si>
  <si>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</si>
  <si>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</si>
  <si>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</si>
  <si>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</si>
  <si>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</si>
  <si>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</si>
  <si>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</si>
  <si>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</si>
  <si>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</si>
  <si>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</si>
  <si>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</si>
  <si>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</si>
  <si>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</si>
  <si>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</si>
  <si>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</si>
  <si>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42.</t>
  </si>
  <si>
    <t>43.</t>
  </si>
  <si>
    <t>45.</t>
  </si>
  <si>
    <t>46.</t>
  </si>
  <si>
    <t>48.</t>
  </si>
  <si>
    <t>49.</t>
  </si>
  <si>
    <t>51.</t>
  </si>
  <si>
    <t>B1</t>
  </si>
  <si>
    <t>B21</t>
  </si>
  <si>
    <t>B25</t>
  </si>
  <si>
    <t>K1</t>
  </si>
  <si>
    <t>K2</t>
  </si>
  <si>
    <t>K3</t>
  </si>
  <si>
    <t>K4</t>
  </si>
  <si>
    <t>K5</t>
  </si>
  <si>
    <t xml:space="preserve">Egyéb működési célú kiadások </t>
  </si>
  <si>
    <t>K506</t>
  </si>
  <si>
    <t xml:space="preserve">Egyéb működési célú támogatások ÁH belül </t>
  </si>
  <si>
    <t>K512</t>
  </si>
  <si>
    <t xml:space="preserve">Egyéb működési célú támogatások ÁH kívül </t>
  </si>
  <si>
    <t>K513</t>
  </si>
  <si>
    <t>Tartalékok</t>
  </si>
  <si>
    <t>K6</t>
  </si>
  <si>
    <t>K61</t>
  </si>
  <si>
    <t>Immateriális javak beszerzése</t>
  </si>
  <si>
    <t>K62</t>
  </si>
  <si>
    <t>Ingatlanok beszerzése, létesítése</t>
  </si>
  <si>
    <t xml:space="preserve">K63 </t>
  </si>
  <si>
    <t>Informatikai eszközök beszerzése</t>
  </si>
  <si>
    <t>K64</t>
  </si>
  <si>
    <t>Egyéb tárgyi eszközök beszerzése</t>
  </si>
  <si>
    <t>K67</t>
  </si>
  <si>
    <t>Beruházási célú előzetesen felszámított ÁFA</t>
  </si>
  <si>
    <t>K7</t>
  </si>
  <si>
    <t>K71</t>
  </si>
  <si>
    <t>Ingatlanok felújítása</t>
  </si>
  <si>
    <t>K74</t>
  </si>
  <si>
    <t>Felújítási célú előzetesen felszámított ÁFA</t>
  </si>
  <si>
    <t>K8</t>
  </si>
  <si>
    <t>K84</t>
  </si>
  <si>
    <t>Egyéb felhalmozási célú támogatások ÁH belül</t>
  </si>
  <si>
    <t>K89</t>
  </si>
  <si>
    <t>Egyéb felhalmozási célú támogatások ÁH kívül</t>
  </si>
  <si>
    <t>K9</t>
  </si>
  <si>
    <t xml:space="preserve">Finanszírozási kiadások </t>
  </si>
  <si>
    <t xml:space="preserve"> Munkaadókat terhelő járulékok, szociális hozzájárulási adó</t>
  </si>
  <si>
    <t>Országos és helyi nemzetiségi önkormányzatok igazgatási tevé</t>
  </si>
  <si>
    <t xml:space="preserve">Kiemelt állami és önkormányzati rendezvények                </t>
  </si>
  <si>
    <t xml:space="preserve">Településfejlesztés igazgatása                              </t>
  </si>
  <si>
    <t xml:space="preserve">Fogorvosi alapellátás                                       </t>
  </si>
  <si>
    <t>Közművelődés – hagyományos közösségi kulturális értékek gond</t>
  </si>
  <si>
    <t xml:space="preserve">Óvodai nevelés, ellátás működtetési feladatai               </t>
  </si>
  <si>
    <t xml:space="preserve">Hallgatói és oktatói ösztöndíjak, egyéb juttatások          </t>
  </si>
  <si>
    <t>átadás Áh b.</t>
  </si>
  <si>
    <t>átadás Áh k</t>
  </si>
  <si>
    <t>Tartalék</t>
  </si>
  <si>
    <t>átadás Áh b</t>
  </si>
  <si>
    <t>Felhalmozási tartalék</t>
  </si>
  <si>
    <t>Települési önkormányzati támogatások</t>
  </si>
  <si>
    <t>Felhalm.célú önk.tám.ÁH belül</t>
  </si>
  <si>
    <t>Egyéb felhalm.célú önk.tám.ÁH belül</t>
  </si>
  <si>
    <t>Működési célú átvett pénzeszköz ÁH k</t>
  </si>
  <si>
    <t>( forintban)</t>
  </si>
  <si>
    <t>Egyé működési</t>
  </si>
  <si>
    <t>szociális</t>
  </si>
  <si>
    <t xml:space="preserve"> - egyéb működési célú kiadások ÁH belülről</t>
  </si>
  <si>
    <t xml:space="preserve"> - egyéb működési célú kiadások ÁH kívülről</t>
  </si>
  <si>
    <t xml:space="preserve"> - egyéb felhalmozási célú kiadások ÁH belül</t>
  </si>
  <si>
    <t xml:space="preserve"> - egyéb felhalmozási célú kiadások ÁH kívül</t>
  </si>
  <si>
    <t>Működési célú átvett pénzeszköz ÁH kívülről</t>
  </si>
  <si>
    <t>Működési célú támogatás ÁH belülről</t>
  </si>
  <si>
    <t>Kamatbevétel</t>
  </si>
  <si>
    <t>Parkoló, üzemeltetés, fenntartása</t>
  </si>
  <si>
    <t>018010</t>
  </si>
  <si>
    <t>Önkormányzatok és önkormányzati hivatalok jogalkotó és által</t>
  </si>
  <si>
    <t>011130</t>
  </si>
  <si>
    <t>Kiadások összeen</t>
  </si>
  <si>
    <t>Felhalmozási kiadások</t>
  </si>
  <si>
    <t>Engedélyezett álláshelyek száma                                                          2017. január 1-én [db]</t>
  </si>
  <si>
    <t>Tényleges állományi létszám                                                              2017. január 1-én [fő]</t>
  </si>
  <si>
    <t xml:space="preserve">   - mezőőr</t>
  </si>
  <si>
    <t>DOHSZK</t>
  </si>
  <si>
    <t xml:space="preserve"> Önkormányzat által fenntartott önállóan működő költségvetési szerveinek 2017. évi kiadási előirányzatai</t>
  </si>
  <si>
    <t xml:space="preserve"> adatok Ft-ban</t>
  </si>
  <si>
    <t>Polgármesteri Hivatal</t>
  </si>
  <si>
    <t xml:space="preserve">DOHSZK </t>
  </si>
  <si>
    <t>DSZSZK</t>
  </si>
  <si>
    <t xml:space="preserve">Önkormányzat által fenntartott önállóan működő költségvetési szerveinek 2017. évi bevételi előirányzatai </t>
  </si>
  <si>
    <t>adatok Ft-ban</t>
  </si>
  <si>
    <t xml:space="preserve">Működési </t>
  </si>
  <si>
    <t>Önkormányzati támogatás</t>
  </si>
  <si>
    <t>Működési célú átvett pénzeszközök ÁH belül</t>
  </si>
  <si>
    <t xml:space="preserve">Felhalmozási célú átvett pénzeszközök </t>
  </si>
  <si>
    <t>támogatás államháztartáson belülről</t>
  </si>
  <si>
    <t>Polgármesteri hivatal</t>
  </si>
  <si>
    <t>DÓHSZK</t>
  </si>
  <si>
    <t>Gazdasági osztály</t>
  </si>
  <si>
    <t>Gyerekfelügyelet</t>
  </si>
  <si>
    <t>Eszterlánc Óvoda (Óvodák 177 álláshely)</t>
  </si>
  <si>
    <t xml:space="preserve">   - szociális étkeztetés+ népkonyha</t>
  </si>
  <si>
    <t xml:space="preserve">   -DÓHSZK Törzs </t>
  </si>
  <si>
    <t>Szolidaritási hozzájárulás</t>
  </si>
  <si>
    <t>SZH</t>
  </si>
  <si>
    <t xml:space="preserve">   - alpolgármester</t>
  </si>
  <si>
    <t>Zárható hulladéktároló építése</t>
  </si>
  <si>
    <t>Útfelújítások</t>
  </si>
  <si>
    <t>Finanszírozási célú pénzügyi műveletek bevételei (értékpapír beváltás)</t>
  </si>
  <si>
    <t>Gyémánt Lótusz SE</t>
  </si>
  <si>
    <t>Capuera</t>
  </si>
  <si>
    <t>Dunakeszi Kiscicák Kosárlabda</t>
  </si>
  <si>
    <t>Vívás</t>
  </si>
  <si>
    <t>Amerikai futtbal</t>
  </si>
  <si>
    <t>Horgász Egyesület</t>
  </si>
  <si>
    <t>Váci Szimfonikus Zenekar Egyesület</t>
  </si>
  <si>
    <t>Fővárosi Katasztrófavédelmi Igazgatóság</t>
  </si>
  <si>
    <t>DÓHSZK Óvodák</t>
  </si>
  <si>
    <t>DÓHSZK Kölcsey Ferenc Városi Könyvtár</t>
  </si>
  <si>
    <t>DÓHSZK Család és Gyermekjóléti Központ</t>
  </si>
  <si>
    <t>DÓHSZK bölcsődék</t>
  </si>
  <si>
    <t xml:space="preserve">DSZSZK </t>
  </si>
  <si>
    <t>Peter Cerny Alapítvány a Beteg Koraszülöttek Gyógyításáért</t>
  </si>
  <si>
    <t>Egymásért-közösen Mozgáskorlátozottak Egyesülete</t>
  </si>
  <si>
    <t>Dunakeszi Szent Mihály Egyházközség</t>
  </si>
  <si>
    <t>Dunakeszi-Gyártelep Egyházközség</t>
  </si>
  <si>
    <t>Dunakeszi Szent Imre Egyházközség</t>
  </si>
  <si>
    <t>Térfigyelő kamarák telepítése</t>
  </si>
  <si>
    <t>Liget u. egészségügyi ingatlan felújítása</t>
  </si>
  <si>
    <t>Intézmény felújítások</t>
  </si>
  <si>
    <t xml:space="preserve">Önk-i vagyonnal való gazdálkodás </t>
  </si>
  <si>
    <t>Járda és kerékpárút építés</t>
  </si>
  <si>
    <t xml:space="preserve">Egyéb önkormányzati vagyon bérbeadása </t>
  </si>
  <si>
    <t>Intézmények működési tartaléka</t>
  </si>
  <si>
    <t>Tűz- és katasztrófavédelmi tevékenységek</t>
  </si>
  <si>
    <t>Civil szervezetek programtámogatása</t>
  </si>
  <si>
    <t>Könyvtári szolgáltatások</t>
  </si>
  <si>
    <t>Család és gyermekjóléti központ</t>
  </si>
  <si>
    <t>Gyermekek bölcsődei ellátása</t>
  </si>
  <si>
    <t>Iskolai, diáksport-tevékenység és támogatása</t>
  </si>
  <si>
    <t>Szabadidősport- (rekreációs sport-) tevékenység és támogatása</t>
  </si>
  <si>
    <t>Háziorvosi alapellátás</t>
  </si>
  <si>
    <t>Sportlétesítmények, edzőtáborok működtetése és fejlesztése</t>
  </si>
  <si>
    <t xml:space="preserve">Immateriális fejlesztés </t>
  </si>
  <si>
    <t>Egyéb tárgyi eszköz beszerzések</t>
  </si>
  <si>
    <t>Költségvetési bevételek összesen</t>
  </si>
  <si>
    <t>Költségvetési kiadások összesen</t>
  </si>
  <si>
    <r>
      <t xml:space="preserve">                                                                                                                              2017.évi költségvetés kiadási előirányzatai feladatonként                                                                                                                            </t>
    </r>
    <r>
      <rPr>
        <sz val="10"/>
        <rFont val="Times New Roman CE"/>
        <family val="0"/>
      </rPr>
      <t xml:space="preserve"> ( Ft-ban)</t>
    </r>
  </si>
  <si>
    <t>Idősek nappali ellátása</t>
  </si>
  <si>
    <t>2017. évi költségvetés bevételi előirányzatai feladatonként</t>
  </si>
  <si>
    <t>8.sz. melléklet</t>
  </si>
  <si>
    <t>Városi Sportegyesület Dunakeszi</t>
  </si>
  <si>
    <t xml:space="preserve">Dunakeszi Rendőrkapitányság </t>
  </si>
  <si>
    <t xml:space="preserve">VOKE József Attila Művelődési Központ </t>
  </si>
  <si>
    <t>2017. évi         terv</t>
  </si>
  <si>
    <t xml:space="preserve"> 2017. évi fejlesztések, felújítások előirányzatai</t>
  </si>
  <si>
    <t>( forintban )</t>
  </si>
  <si>
    <t xml:space="preserve">2017.évi előirányzat </t>
  </si>
  <si>
    <t xml:space="preserve"> 2017. évi előirányzat - felhasználási ütemterv </t>
  </si>
  <si>
    <t>(  forintban )</t>
  </si>
  <si>
    <t xml:space="preserve">Helyi adónál biztosított kedvezmény, mentesség </t>
  </si>
  <si>
    <t>2018. évi előirányzat terv</t>
  </si>
  <si>
    <t>2019. évi előirányzat terv</t>
  </si>
  <si>
    <t>Bevétel jogcíme</t>
  </si>
  <si>
    <t>Bevételek és kiadások 2017.év, 2018.év, 2019.év</t>
  </si>
  <si>
    <t>2017. évi eredeti ei.</t>
  </si>
  <si>
    <t>2017. eredeti ei.</t>
  </si>
</sst>
</file>

<file path=xl/styles.xml><?xml version="1.0" encoding="utf-8"?>
<styleSheet xmlns="http://schemas.openxmlformats.org/spreadsheetml/2006/main">
  <numFmts count="2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0"/>
    <numFmt numFmtId="173" formatCode="yyyy/mm/dd;@"/>
    <numFmt numFmtId="174" formatCode="_-* #,##0.00\ _F_t_-;\-* #,##0.00\ _F_t_-;_-* \-??\ _F_t_-;_-@_-"/>
    <numFmt numFmtId="175" formatCode="_(* #,##0_);_(* \(#,##0\);_(* \-??_);_(@_)"/>
    <numFmt numFmtId="176" formatCode="#,##0.0"/>
    <numFmt numFmtId="177" formatCode="0.0"/>
    <numFmt numFmtId="178" formatCode="_-* #,##0\ _F_t_-;\-* #,##0\ _F_t_-;_-* &quot;-&quot;??\ _F_t_-;_-@_-"/>
    <numFmt numFmtId="179" formatCode="0.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</numFmts>
  <fonts count="9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0"/>
    </font>
    <font>
      <b/>
      <sz val="10"/>
      <name val="Times New Roman CE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0"/>
    </font>
    <font>
      <b/>
      <sz val="1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10"/>
      <name val="Times New Roman"/>
      <family val="1"/>
    </font>
    <font>
      <sz val="12"/>
      <name val="Arial"/>
      <family val="2"/>
    </font>
    <font>
      <i/>
      <sz val="12"/>
      <name val="Times New Roman CE"/>
      <family val="0"/>
    </font>
    <font>
      <sz val="12"/>
      <name val="Times New Roman"/>
      <family val="1"/>
    </font>
    <font>
      <sz val="11"/>
      <name val="Calibri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sz val="13"/>
      <name val="Times New Roman CE"/>
      <family val="0"/>
    </font>
    <font>
      <b/>
      <sz val="8"/>
      <name val="Times New Roman CE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Arial Unicode MS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Arial"/>
      <family val="2"/>
    </font>
    <font>
      <sz val="8"/>
      <name val="Arial CE"/>
      <family val="0"/>
    </font>
    <font>
      <b/>
      <i/>
      <sz val="10"/>
      <color indexed="10"/>
      <name val="Times New Roman CE"/>
      <family val="0"/>
    </font>
    <font>
      <i/>
      <sz val="8"/>
      <name val="Times New Roman CE"/>
      <family val="0"/>
    </font>
    <font>
      <sz val="7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double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medium">
        <color indexed="8"/>
      </right>
      <top style="medium"/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0" fillId="0" borderId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1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9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1" fillId="0" borderId="0" applyFont="0" applyFill="0" applyBorder="0" applyAlignment="0" applyProtection="0"/>
  </cellStyleXfs>
  <cellXfs count="1263">
    <xf numFmtId="0" fontId="0" fillId="0" borderId="0" xfId="0" applyAlignment="1">
      <alignment/>
    </xf>
    <xf numFmtId="0" fontId="3" fillId="0" borderId="0" xfId="65" applyFont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>
      <alignment/>
      <protection/>
    </xf>
    <xf numFmtId="3" fontId="3" fillId="0" borderId="0" xfId="65" applyNumberFormat="1" applyFont="1">
      <alignment/>
      <protection/>
    </xf>
    <xf numFmtId="172" fontId="3" fillId="0" borderId="0" xfId="65" applyNumberFormat="1" applyFont="1">
      <alignment/>
      <protection/>
    </xf>
    <xf numFmtId="0" fontId="3" fillId="0" borderId="0" xfId="65" applyFont="1" applyFill="1" applyBorder="1">
      <alignment/>
      <protection/>
    </xf>
    <xf numFmtId="4" fontId="3" fillId="0" borderId="0" xfId="65" applyNumberFormat="1" applyFont="1">
      <alignment/>
      <protection/>
    </xf>
    <xf numFmtId="0" fontId="3" fillId="0" borderId="0" xfId="65" applyFont="1" applyAlignment="1">
      <alignment horizontal="center"/>
      <protection/>
    </xf>
    <xf numFmtId="3" fontId="4" fillId="34" borderId="10" xfId="65" applyNumberFormat="1" applyFont="1" applyFill="1" applyBorder="1" applyAlignment="1">
      <alignment vertical="center"/>
      <protection/>
    </xf>
    <xf numFmtId="0" fontId="4" fillId="34" borderId="10" xfId="65" applyFont="1" applyFill="1" applyBorder="1" applyAlignment="1">
      <alignment vertical="center"/>
      <protection/>
    </xf>
    <xf numFmtId="3" fontId="4" fillId="34" borderId="11" xfId="65" applyNumberFormat="1" applyFont="1" applyFill="1" applyBorder="1" applyAlignment="1">
      <alignment vertical="center"/>
      <protection/>
    </xf>
    <xf numFmtId="3" fontId="4" fillId="34" borderId="12" xfId="65" applyNumberFormat="1" applyFont="1" applyFill="1" applyBorder="1" applyAlignment="1">
      <alignment vertical="center"/>
      <protection/>
    </xf>
    <xf numFmtId="0" fontId="4" fillId="34" borderId="13" xfId="65" applyFont="1" applyFill="1" applyBorder="1" applyAlignment="1">
      <alignment vertical="center"/>
      <protection/>
    </xf>
    <xf numFmtId="3" fontId="5" fillId="34" borderId="14" xfId="65" applyNumberFormat="1" applyFont="1" applyFill="1" applyBorder="1" applyAlignment="1">
      <alignment horizontal="center"/>
      <protection/>
    </xf>
    <xf numFmtId="3" fontId="4" fillId="34" borderId="14" xfId="65" applyNumberFormat="1" applyFont="1" applyFill="1" applyBorder="1" applyAlignment="1">
      <alignment vertical="center"/>
      <protection/>
    </xf>
    <xf numFmtId="3" fontId="4" fillId="35" borderId="14" xfId="65" applyNumberFormat="1" applyFont="1" applyFill="1" applyBorder="1" applyAlignment="1">
      <alignment vertical="center"/>
      <protection/>
    </xf>
    <xf numFmtId="0" fontId="4" fillId="34" borderId="14" xfId="65" applyFont="1" applyFill="1" applyBorder="1" applyAlignment="1">
      <alignment vertical="center"/>
      <protection/>
    </xf>
    <xf numFmtId="3" fontId="5" fillId="35" borderId="14" xfId="65" applyNumberFormat="1" applyFont="1" applyFill="1" applyBorder="1" applyAlignment="1">
      <alignment vertical="center"/>
      <protection/>
    </xf>
    <xf numFmtId="3" fontId="5" fillId="35" borderId="15" xfId="65" applyNumberFormat="1" applyFont="1" applyFill="1" applyBorder="1" applyAlignment="1">
      <alignment vertical="center"/>
      <protection/>
    </xf>
    <xf numFmtId="0" fontId="4" fillId="34" borderId="16" xfId="65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vertical="center"/>
      <protection/>
    </xf>
    <xf numFmtId="3" fontId="4" fillId="0" borderId="17" xfId="65" applyNumberFormat="1" applyFont="1" applyFill="1" applyBorder="1" applyAlignment="1">
      <alignment vertical="center"/>
      <protection/>
    </xf>
    <xf numFmtId="0" fontId="4" fillId="0" borderId="17" xfId="65" applyFont="1" applyFill="1" applyBorder="1" applyAlignment="1">
      <alignment horizontal="left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3" fontId="4" fillId="34" borderId="13" xfId="65" applyNumberFormat="1" applyFont="1" applyFill="1" applyBorder="1" applyAlignment="1">
      <alignment vertical="center"/>
      <protection/>
    </xf>
    <xf numFmtId="3" fontId="5" fillId="0" borderId="17" xfId="65" applyNumberFormat="1" applyFont="1" applyFill="1" applyBorder="1" applyAlignment="1" applyProtection="1">
      <alignment vertical="center"/>
      <protection hidden="1"/>
    </xf>
    <xf numFmtId="3" fontId="5" fillId="0" borderId="19" xfId="65" applyNumberFormat="1" applyFont="1" applyFill="1" applyBorder="1" applyAlignment="1" applyProtection="1">
      <alignment vertical="center"/>
      <protection hidden="1"/>
    </xf>
    <xf numFmtId="0" fontId="4" fillId="0" borderId="20" xfId="65" applyFont="1" applyFill="1" applyBorder="1" applyAlignment="1">
      <alignment horizontal="left" vertical="center"/>
      <protection/>
    </xf>
    <xf numFmtId="0" fontId="4" fillId="0" borderId="21" xfId="65" applyFont="1" applyFill="1" applyBorder="1" applyAlignment="1">
      <alignment horizontal="center"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9" xfId="65" applyFont="1" applyFill="1" applyBorder="1" applyAlignment="1">
      <alignment vertical="center"/>
      <protection/>
    </xf>
    <xf numFmtId="3" fontId="4" fillId="0" borderId="22" xfId="65" applyNumberFormat="1" applyFont="1" applyFill="1" applyBorder="1" applyAlignment="1">
      <alignment vertical="center"/>
      <protection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/>
    </xf>
    <xf numFmtId="3" fontId="5" fillId="34" borderId="24" xfId="65" applyNumberFormat="1" applyFont="1" applyFill="1" applyBorder="1" applyAlignment="1">
      <alignment vertical="center"/>
      <protection/>
    </xf>
    <xf numFmtId="3" fontId="5" fillId="34" borderId="16" xfId="65" applyNumberFormat="1" applyFont="1" applyFill="1" applyBorder="1" applyAlignment="1">
      <alignment vertical="center"/>
      <protection/>
    </xf>
    <xf numFmtId="3" fontId="5" fillId="0" borderId="22" xfId="65" applyNumberFormat="1" applyFont="1" applyFill="1" applyBorder="1" applyAlignment="1" applyProtection="1">
      <alignment vertical="center"/>
      <protection hidden="1"/>
    </xf>
    <xf numFmtId="3" fontId="5" fillId="0" borderId="25" xfId="65" applyNumberFormat="1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15" xfId="65" applyFont="1" applyFill="1" applyBorder="1" applyAlignment="1">
      <alignment vertical="center"/>
      <protection/>
    </xf>
    <xf numFmtId="3" fontId="5" fillId="0" borderId="28" xfId="65" applyNumberFormat="1" applyFont="1" applyFill="1" applyBorder="1" applyAlignment="1" applyProtection="1">
      <alignment vertical="center"/>
      <protection hidden="1"/>
    </xf>
    <xf numFmtId="3" fontId="5" fillId="0" borderId="20" xfId="65" applyNumberFormat="1" applyFont="1" applyFill="1" applyBorder="1" applyAlignment="1" applyProtection="1">
      <alignment vertical="center"/>
      <protection hidden="1"/>
    </xf>
    <xf numFmtId="3" fontId="5" fillId="35" borderId="29" xfId="65" applyNumberFormat="1" applyFont="1" applyFill="1" applyBorder="1" applyAlignment="1">
      <alignment vertical="center"/>
      <protection/>
    </xf>
    <xf numFmtId="3" fontId="4" fillId="33" borderId="22" xfId="65" applyNumberFormat="1" applyFont="1" applyFill="1" applyBorder="1" applyAlignment="1">
      <alignment vertical="center"/>
      <protection/>
    </xf>
    <xf numFmtId="3" fontId="4" fillId="34" borderId="29" xfId="65" applyNumberFormat="1" applyFont="1" applyFill="1" applyBorder="1" applyAlignment="1">
      <alignment vertical="center"/>
      <protection/>
    </xf>
    <xf numFmtId="3" fontId="4" fillId="34" borderId="30" xfId="65" applyNumberFormat="1" applyFont="1" applyFill="1" applyBorder="1" applyAlignment="1">
      <alignment vertical="center"/>
      <protection/>
    </xf>
    <xf numFmtId="0" fontId="4" fillId="34" borderId="29" xfId="65" applyFont="1" applyFill="1" applyBorder="1" applyAlignment="1">
      <alignment horizontal="left" vertical="center"/>
      <protection/>
    </xf>
    <xf numFmtId="0" fontId="4" fillId="34" borderId="31" xfId="65" applyFont="1" applyFill="1" applyBorder="1" applyAlignment="1">
      <alignment horizontal="center" vertical="center"/>
      <protection/>
    </xf>
    <xf numFmtId="3" fontId="4" fillId="34" borderId="29" xfId="65" applyNumberFormat="1" applyFont="1" applyFill="1" applyBorder="1" applyAlignment="1" applyProtection="1">
      <alignment vertical="center"/>
      <protection hidden="1"/>
    </xf>
    <xf numFmtId="3" fontId="4" fillId="34" borderId="32" xfId="65" applyNumberFormat="1" applyFont="1" applyFill="1" applyBorder="1" applyAlignment="1" applyProtection="1">
      <alignment vertical="center"/>
      <protection hidden="1"/>
    </xf>
    <xf numFmtId="3" fontId="4" fillId="35" borderId="29" xfId="65" applyNumberFormat="1" applyFont="1" applyFill="1" applyBorder="1" applyAlignment="1" applyProtection="1">
      <alignment vertical="center"/>
      <protection hidden="1"/>
    </xf>
    <xf numFmtId="0" fontId="4" fillId="34" borderId="33" xfId="65" applyFont="1" applyFill="1" applyBorder="1" applyAlignment="1">
      <alignment horizontal="left" vertical="center"/>
      <protection/>
    </xf>
    <xf numFmtId="0" fontId="4" fillId="34" borderId="34" xfId="65" applyFont="1" applyFill="1" applyBorder="1" applyAlignment="1">
      <alignment horizontal="center" vertical="center"/>
      <protection/>
    </xf>
    <xf numFmtId="3" fontId="4" fillId="0" borderId="12" xfId="65" applyNumberFormat="1" applyFont="1" applyFill="1" applyBorder="1" applyAlignment="1">
      <alignment horizontal="center" vertical="center"/>
      <protection/>
    </xf>
    <xf numFmtId="3" fontId="4" fillId="0" borderId="10" xfId="65" applyNumberFormat="1" applyFont="1" applyFill="1" applyBorder="1" applyAlignment="1">
      <alignment vertical="center"/>
      <protection/>
    </xf>
    <xf numFmtId="0" fontId="5" fillId="0" borderId="35" xfId="65" applyFont="1" applyFill="1" applyBorder="1" applyAlignment="1">
      <alignment horizontal="center" vertical="center"/>
      <protection/>
    </xf>
    <xf numFmtId="3" fontId="4" fillId="33" borderId="36" xfId="65" applyNumberFormat="1" applyFont="1" applyFill="1" applyBorder="1" applyAlignment="1">
      <alignment vertical="center"/>
      <protection/>
    </xf>
    <xf numFmtId="3" fontId="4" fillId="33" borderId="37" xfId="65" applyNumberFormat="1" applyFont="1" applyFill="1" applyBorder="1" applyAlignment="1">
      <alignment vertical="center"/>
      <protection/>
    </xf>
    <xf numFmtId="3" fontId="4" fillId="0" borderId="30" xfId="65" applyNumberFormat="1" applyFont="1" applyFill="1" applyBorder="1" applyAlignment="1" applyProtection="1">
      <alignment vertical="center"/>
      <protection hidden="1"/>
    </xf>
    <xf numFmtId="3" fontId="5" fillId="0" borderId="38" xfId="65" applyNumberFormat="1" applyFont="1" applyFill="1" applyBorder="1" applyAlignment="1" applyProtection="1">
      <alignment vertical="center"/>
      <protection hidden="1"/>
    </xf>
    <xf numFmtId="3" fontId="5" fillId="0" borderId="30" xfId="65" applyNumberFormat="1" applyFont="1" applyFill="1" applyBorder="1" applyAlignment="1" applyProtection="1">
      <alignment vertical="center"/>
      <protection hidden="1"/>
    </xf>
    <xf numFmtId="0" fontId="5" fillId="0" borderId="39" xfId="65" applyFont="1" applyFill="1" applyBorder="1" applyAlignment="1">
      <alignment vertical="center"/>
      <protection/>
    </xf>
    <xf numFmtId="0" fontId="5" fillId="0" borderId="40" xfId="65" applyFont="1" applyFill="1" applyBorder="1" applyAlignment="1">
      <alignment horizontal="center" vertical="center"/>
      <protection/>
    </xf>
    <xf numFmtId="3" fontId="5" fillId="0" borderId="15" xfId="65" applyNumberFormat="1" applyFont="1" applyFill="1" applyBorder="1" applyAlignment="1">
      <alignment vertical="center"/>
      <protection/>
    </xf>
    <xf numFmtId="3" fontId="4" fillId="0" borderId="14" xfId="65" applyNumberFormat="1" applyFont="1" applyFill="1" applyBorder="1" applyAlignment="1">
      <alignment vertical="center"/>
      <protection/>
    </xf>
    <xf numFmtId="0" fontId="5" fillId="0" borderId="41" xfId="65" applyFont="1" applyFill="1" applyBorder="1" applyAlignment="1">
      <alignment horizontal="center" vertical="center"/>
      <protection/>
    </xf>
    <xf numFmtId="3" fontId="4" fillId="33" borderId="42" xfId="65" applyNumberFormat="1" applyFont="1" applyFill="1" applyBorder="1" applyAlignment="1">
      <alignment vertical="center"/>
      <protection/>
    </xf>
    <xf numFmtId="3" fontId="4" fillId="33" borderId="26" xfId="65" applyNumberFormat="1" applyFont="1" applyFill="1" applyBorder="1" applyAlignment="1">
      <alignment vertical="center"/>
      <protection/>
    </xf>
    <xf numFmtId="3" fontId="5" fillId="0" borderId="17" xfId="65" applyNumberFormat="1" applyFont="1" applyFill="1" applyBorder="1" applyAlignment="1" applyProtection="1">
      <alignment vertical="center"/>
      <protection hidden="1"/>
    </xf>
    <xf numFmtId="3" fontId="6" fillId="33" borderId="19" xfId="65" applyNumberFormat="1" applyFont="1" applyFill="1" applyBorder="1" applyAlignment="1" applyProtection="1">
      <alignment vertical="center"/>
      <protection hidden="1"/>
    </xf>
    <xf numFmtId="3" fontId="5" fillId="33" borderId="17" xfId="65" applyNumberFormat="1" applyFont="1" applyFill="1" applyBorder="1" applyAlignment="1" applyProtection="1">
      <alignment vertical="center"/>
      <protection hidden="1"/>
    </xf>
    <xf numFmtId="0" fontId="5" fillId="0" borderId="20" xfId="65" applyFont="1" applyFill="1" applyBorder="1" applyAlignment="1">
      <alignment horizontal="left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3" fontId="5" fillId="0" borderId="43" xfId="65" applyNumberFormat="1" applyFont="1" applyFill="1" applyBorder="1" applyAlignment="1" applyProtection="1">
      <alignment vertical="center"/>
      <protection hidden="1"/>
    </xf>
    <xf numFmtId="3" fontId="5" fillId="0" borderId="39" xfId="65" applyNumberFormat="1" applyFont="1" applyFill="1" applyBorder="1" applyAlignment="1" applyProtection="1">
      <alignment vertical="center"/>
      <protection hidden="1"/>
    </xf>
    <xf numFmtId="3" fontId="5" fillId="35" borderId="29" xfId="65" applyNumberFormat="1" applyFont="1" applyFill="1" applyBorder="1" applyAlignment="1" applyProtection="1">
      <alignment vertical="center"/>
      <protection hidden="1"/>
    </xf>
    <xf numFmtId="3" fontId="5" fillId="35" borderId="32" xfId="65" applyNumberFormat="1" applyFont="1" applyFill="1" applyBorder="1" applyAlignment="1" applyProtection="1">
      <alignment vertical="center"/>
      <protection hidden="1"/>
    </xf>
    <xf numFmtId="3" fontId="4" fillId="0" borderId="12" xfId="65" applyNumberFormat="1" applyFont="1" applyFill="1" applyBorder="1" applyAlignment="1">
      <alignment horizontal="center" vertical="center"/>
      <protection/>
    </xf>
    <xf numFmtId="3" fontId="4" fillId="0" borderId="30" xfId="65" applyNumberFormat="1" applyFont="1" applyFill="1" applyBorder="1" applyAlignment="1">
      <alignment vertical="center"/>
      <protection/>
    </xf>
    <xf numFmtId="3" fontId="4" fillId="0" borderId="17" xfId="65" applyNumberFormat="1" applyFont="1" applyFill="1" applyBorder="1" applyAlignment="1">
      <alignment vertical="center"/>
      <protection/>
    </xf>
    <xf numFmtId="3" fontId="5" fillId="0" borderId="17" xfId="65" applyNumberFormat="1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44" xfId="65" applyFont="1" applyFill="1" applyBorder="1" applyAlignment="1">
      <alignment horizontal="center" vertical="center"/>
      <protection/>
    </xf>
    <xf numFmtId="3" fontId="5" fillId="34" borderId="45" xfId="65" applyNumberFormat="1" applyFont="1" applyFill="1" applyBorder="1" applyAlignment="1" applyProtection="1">
      <alignment vertical="center"/>
      <protection hidden="1"/>
    </xf>
    <xf numFmtId="3" fontId="5" fillId="34" borderId="33" xfId="65" applyNumberFormat="1" applyFont="1" applyFill="1" applyBorder="1" applyAlignment="1" applyProtection="1">
      <alignment vertical="center"/>
      <protection hidden="1"/>
    </xf>
    <xf numFmtId="3" fontId="4" fillId="0" borderId="19" xfId="65" applyNumberFormat="1" applyFont="1" applyFill="1" applyBorder="1" applyAlignment="1">
      <alignment vertical="center"/>
      <protection/>
    </xf>
    <xf numFmtId="0" fontId="4" fillId="0" borderId="20" xfId="65" applyFont="1" applyFill="1" applyBorder="1" applyAlignment="1">
      <alignment vertical="center"/>
      <protection/>
    </xf>
    <xf numFmtId="3" fontId="4" fillId="0" borderId="15" xfId="65" applyNumberFormat="1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vertical="center" wrapText="1"/>
      <protection/>
    </xf>
    <xf numFmtId="3" fontId="4" fillId="0" borderId="28" xfId="65" applyNumberFormat="1" applyFont="1" applyFill="1" applyBorder="1" applyAlignment="1">
      <alignment vertical="center"/>
      <protection/>
    </xf>
    <xf numFmtId="3" fontId="4" fillId="0" borderId="18" xfId="65" applyNumberFormat="1" applyFont="1" applyFill="1" applyBorder="1" applyAlignment="1">
      <alignment horizontal="center" vertical="center"/>
      <protection/>
    </xf>
    <xf numFmtId="3" fontId="5" fillId="33" borderId="0" xfId="65" applyNumberFormat="1" applyFont="1" applyFill="1" applyBorder="1" applyAlignment="1">
      <alignment vertical="center"/>
      <protection/>
    </xf>
    <xf numFmtId="3" fontId="5" fillId="33" borderId="17" xfId="65" applyNumberFormat="1" applyFont="1" applyFill="1" applyBorder="1" applyAlignment="1" applyProtection="1">
      <alignment vertical="center"/>
      <protection locked="0"/>
    </xf>
    <xf numFmtId="0" fontId="5" fillId="0" borderId="17" xfId="65" applyFont="1" applyFill="1" applyBorder="1" applyAlignment="1">
      <alignment vertical="center" wrapText="1"/>
      <protection/>
    </xf>
    <xf numFmtId="3" fontId="5" fillId="33" borderId="19" xfId="65" applyNumberFormat="1" applyFont="1" applyFill="1" applyBorder="1" applyAlignment="1" applyProtection="1">
      <alignment vertical="center"/>
      <protection hidden="1"/>
    </xf>
    <xf numFmtId="0" fontId="5" fillId="33" borderId="20" xfId="65" applyFont="1" applyFill="1" applyBorder="1" applyAlignment="1">
      <alignment vertical="center"/>
      <protection/>
    </xf>
    <xf numFmtId="0" fontId="5" fillId="33" borderId="21" xfId="65" applyFont="1" applyFill="1" applyBorder="1" applyAlignment="1">
      <alignment horizontal="center" vertical="center"/>
      <protection/>
    </xf>
    <xf numFmtId="0" fontId="6" fillId="33" borderId="20" xfId="65" applyFont="1" applyFill="1" applyBorder="1" applyAlignment="1">
      <alignment vertical="center" wrapText="1"/>
      <protection/>
    </xf>
    <xf numFmtId="0" fontId="6" fillId="33" borderId="20" xfId="65" applyFont="1" applyFill="1" applyBorder="1" applyAlignment="1">
      <alignment vertical="center"/>
      <protection/>
    </xf>
    <xf numFmtId="0" fontId="5" fillId="33" borderId="0" xfId="65" applyFont="1" applyFill="1" applyBorder="1" applyAlignment="1">
      <alignment vertical="center" wrapText="1"/>
      <protection/>
    </xf>
    <xf numFmtId="0" fontId="5" fillId="33" borderId="17" xfId="65" applyFont="1" applyFill="1" applyBorder="1" applyAlignment="1">
      <alignment vertical="center"/>
      <protection/>
    </xf>
    <xf numFmtId="0" fontId="5" fillId="33" borderId="17" xfId="65" applyFont="1" applyFill="1" applyBorder="1" applyAlignment="1">
      <alignment vertical="center" wrapText="1"/>
      <protection/>
    </xf>
    <xf numFmtId="3" fontId="4" fillId="0" borderId="19" xfId="65" applyNumberFormat="1" applyFont="1" applyFill="1" applyBorder="1" applyAlignment="1" applyProtection="1">
      <alignment vertical="center"/>
      <protection hidden="1"/>
    </xf>
    <xf numFmtId="0" fontId="5" fillId="33" borderId="20" xfId="65" applyFont="1" applyFill="1" applyBorder="1" applyAlignment="1">
      <alignment vertical="center" wrapText="1"/>
      <protection/>
    </xf>
    <xf numFmtId="3" fontId="5" fillId="33" borderId="17" xfId="65" applyNumberFormat="1" applyFont="1" applyFill="1" applyBorder="1" applyAlignment="1">
      <alignment vertical="center"/>
      <protection/>
    </xf>
    <xf numFmtId="3" fontId="5" fillId="0" borderId="19" xfId="65" applyNumberFormat="1" applyFont="1" applyFill="1" applyBorder="1" applyAlignment="1" applyProtection="1">
      <alignment vertical="center"/>
      <protection hidden="1"/>
    </xf>
    <xf numFmtId="3" fontId="5" fillId="33" borderId="46" xfId="65" applyNumberFormat="1" applyFont="1" applyFill="1" applyBorder="1" applyAlignment="1" applyProtection="1">
      <alignment vertical="center"/>
      <protection locked="0"/>
    </xf>
    <xf numFmtId="3" fontId="5" fillId="33" borderId="0" xfId="65" applyNumberFormat="1" applyFont="1" applyFill="1" applyBorder="1" applyAlignment="1" applyProtection="1">
      <alignment vertical="center"/>
      <protection locked="0"/>
    </xf>
    <xf numFmtId="3" fontId="5" fillId="0" borderId="17" xfId="65" applyNumberFormat="1" applyFont="1" applyFill="1" applyBorder="1" applyAlignment="1" applyProtection="1">
      <alignment vertical="center"/>
      <protection locked="0"/>
    </xf>
    <xf numFmtId="3" fontId="5" fillId="0" borderId="0" xfId="65" applyNumberFormat="1" applyFont="1">
      <alignment/>
      <protection/>
    </xf>
    <xf numFmtId="0" fontId="5" fillId="0" borderId="0" xfId="65" applyFont="1">
      <alignment/>
      <protection/>
    </xf>
    <xf numFmtId="3" fontId="5" fillId="33" borderId="46" xfId="65" applyNumberFormat="1" applyFont="1" applyFill="1" applyBorder="1" applyAlignment="1" applyProtection="1">
      <alignment vertical="center"/>
      <protection hidden="1"/>
    </xf>
    <xf numFmtId="3" fontId="5" fillId="33" borderId="0" xfId="65" applyNumberFormat="1" applyFont="1" applyFill="1" applyBorder="1" applyAlignment="1" applyProtection="1">
      <alignment vertical="center"/>
      <protection hidden="1"/>
    </xf>
    <xf numFmtId="0" fontId="5" fillId="0" borderId="17" xfId="65" applyFont="1" applyFill="1" applyBorder="1" applyAlignment="1">
      <alignment vertical="center"/>
      <protection/>
    </xf>
    <xf numFmtId="0" fontId="5" fillId="33" borderId="17" xfId="65" applyFont="1" applyFill="1" applyBorder="1" applyAlignment="1">
      <alignment vertical="center" wrapText="1"/>
      <protection/>
    </xf>
    <xf numFmtId="3" fontId="5" fillId="33" borderId="20" xfId="65" applyNumberFormat="1" applyFont="1" applyFill="1" applyBorder="1" applyAlignment="1">
      <alignment vertical="center" wrapText="1"/>
      <protection/>
    </xf>
    <xf numFmtId="0" fontId="5" fillId="33" borderId="21" xfId="65" applyFont="1" applyFill="1" applyBorder="1" applyAlignment="1">
      <alignment horizontal="center" vertical="center"/>
      <protection/>
    </xf>
    <xf numFmtId="3" fontId="5" fillId="33" borderId="46" xfId="65" applyNumberFormat="1" applyFont="1" applyFill="1" applyBorder="1" applyProtection="1">
      <alignment/>
      <protection hidden="1"/>
    </xf>
    <xf numFmtId="3" fontId="6" fillId="0" borderId="17" xfId="65" applyNumberFormat="1" applyFont="1" applyFill="1" applyBorder="1" applyProtection="1">
      <alignment/>
      <protection hidden="1"/>
    </xf>
    <xf numFmtId="3" fontId="5" fillId="33" borderId="46" xfId="65" applyNumberFormat="1" applyFont="1" applyFill="1" applyBorder="1">
      <alignment/>
      <protection/>
    </xf>
    <xf numFmtId="3" fontId="5" fillId="33" borderId="0" xfId="65" applyNumberFormat="1" applyFont="1" applyFill="1" applyBorder="1">
      <alignment/>
      <protection/>
    </xf>
    <xf numFmtId="3" fontId="4" fillId="33" borderId="17" xfId="65" applyNumberFormat="1" applyFont="1" applyFill="1" applyBorder="1">
      <alignment/>
      <protection/>
    </xf>
    <xf numFmtId="3" fontId="5" fillId="0" borderId="17" xfId="65" applyNumberFormat="1" applyFont="1" applyFill="1" applyBorder="1">
      <alignment/>
      <protection/>
    </xf>
    <xf numFmtId="3" fontId="5" fillId="33" borderId="17" xfId="65" applyNumberFormat="1" applyFont="1" applyFill="1" applyBorder="1">
      <alignment/>
      <protection/>
    </xf>
    <xf numFmtId="3" fontId="5" fillId="33" borderId="47" xfId="65" applyNumberFormat="1" applyFont="1" applyFill="1" applyBorder="1" applyAlignment="1">
      <alignment horizontal="center"/>
      <protection/>
    </xf>
    <xf numFmtId="3" fontId="5" fillId="33" borderId="20" xfId="65" applyNumberFormat="1" applyFont="1" applyFill="1" applyBorder="1">
      <alignment/>
      <protection/>
    </xf>
    <xf numFmtId="0" fontId="4" fillId="33" borderId="20" xfId="65" applyFont="1" applyFill="1" applyBorder="1">
      <alignment/>
      <protection/>
    </xf>
    <xf numFmtId="0" fontId="4" fillId="33" borderId="21" xfId="65" applyFont="1" applyFill="1" applyBorder="1" applyAlignment="1">
      <alignment horizontal="center"/>
      <protection/>
    </xf>
    <xf numFmtId="0" fontId="3" fillId="0" borderId="48" xfId="65" applyFont="1" applyFill="1" applyBorder="1" applyAlignment="1">
      <alignment horizontal="center"/>
      <protection/>
    </xf>
    <xf numFmtId="0" fontId="3" fillId="0" borderId="49" xfId="65" applyFont="1" applyFill="1" applyBorder="1" applyAlignment="1">
      <alignment horizontal="center"/>
      <protection/>
    </xf>
    <xf numFmtId="0" fontId="3" fillId="33" borderId="50" xfId="65" applyFont="1" applyFill="1" applyBorder="1" applyAlignment="1">
      <alignment horizontal="center"/>
      <protection/>
    </xf>
    <xf numFmtId="0" fontId="3" fillId="0" borderId="51" xfId="65" applyFont="1" applyFill="1" applyBorder="1" applyAlignment="1">
      <alignment horizontal="center"/>
      <protection/>
    </xf>
    <xf numFmtId="0" fontId="3" fillId="0" borderId="50" xfId="65" applyFont="1" applyFill="1" applyBorder="1" applyAlignment="1">
      <alignment horizontal="center"/>
      <protection/>
    </xf>
    <xf numFmtId="0" fontId="3" fillId="0" borderId="52" xfId="65" applyFont="1" applyFill="1" applyBorder="1" applyAlignment="1">
      <alignment horizontal="center"/>
      <protection/>
    </xf>
    <xf numFmtId="0" fontId="3" fillId="33" borderId="53" xfId="65" applyFont="1" applyFill="1" applyBorder="1" applyAlignment="1">
      <alignment horizontal="center"/>
      <protection/>
    </xf>
    <xf numFmtId="0" fontId="3" fillId="33" borderId="54" xfId="65" applyFont="1" applyFill="1" applyBorder="1" applyAlignment="1">
      <alignment horizontal="center"/>
      <protection/>
    </xf>
    <xf numFmtId="0" fontId="3" fillId="0" borderId="55" xfId="65" applyFont="1" applyFill="1" applyBorder="1" applyAlignment="1">
      <alignment horizontal="center"/>
      <protection/>
    </xf>
    <xf numFmtId="0" fontId="3" fillId="0" borderId="56" xfId="65" applyFont="1" applyFill="1" applyBorder="1" applyAlignment="1">
      <alignment horizontal="center"/>
      <protection/>
    </xf>
    <xf numFmtId="0" fontId="3" fillId="0" borderId="57" xfId="65" applyFont="1" applyFill="1" applyBorder="1" applyAlignment="1">
      <alignment horizontal="center"/>
      <protection/>
    </xf>
    <xf numFmtId="0" fontId="3" fillId="33" borderId="56" xfId="65" applyFont="1" applyFill="1" applyBorder="1" applyAlignment="1">
      <alignment horizontal="center"/>
      <protection/>
    </xf>
    <xf numFmtId="0" fontId="3" fillId="33" borderId="52" xfId="65" applyFont="1" applyFill="1" applyBorder="1" applyAlignment="1">
      <alignment horizontal="center"/>
      <protection/>
    </xf>
    <xf numFmtId="0" fontId="7" fillId="35" borderId="0" xfId="65" applyFont="1" applyFill="1" applyAlignment="1">
      <alignment horizontal="center"/>
      <protection/>
    </xf>
    <xf numFmtId="0" fontId="3" fillId="33" borderId="58" xfId="65" applyFont="1" applyFill="1" applyBorder="1" applyAlignment="1">
      <alignment horizontal="center"/>
      <protection/>
    </xf>
    <xf numFmtId="0" fontId="7" fillId="33" borderId="58" xfId="65" applyFont="1" applyFill="1" applyBorder="1" applyAlignment="1">
      <alignment horizontal="center"/>
      <protection/>
    </xf>
    <xf numFmtId="0" fontId="3" fillId="0" borderId="58" xfId="65" applyFont="1" applyFill="1" applyBorder="1" applyAlignment="1">
      <alignment horizontal="center"/>
      <protection/>
    </xf>
    <xf numFmtId="0" fontId="3" fillId="0" borderId="58" xfId="0" applyFont="1" applyFill="1" applyBorder="1" applyAlignment="1">
      <alignment horizontal="center"/>
    </xf>
    <xf numFmtId="0" fontId="3" fillId="33" borderId="59" xfId="65" applyFont="1" applyFill="1" applyBorder="1" applyAlignment="1">
      <alignment horizontal="center"/>
      <protection/>
    </xf>
    <xf numFmtId="0" fontId="3" fillId="33" borderId="60" xfId="65" applyFont="1" applyFill="1" applyBorder="1" applyAlignment="1">
      <alignment horizontal="center"/>
      <protection/>
    </xf>
    <xf numFmtId="0" fontId="7" fillId="0" borderId="60" xfId="65" applyFont="1" applyFill="1" applyBorder="1" applyAlignment="1">
      <alignment horizontal="center"/>
      <protection/>
    </xf>
    <xf numFmtId="0" fontId="7" fillId="33" borderId="60" xfId="65" applyFont="1" applyFill="1" applyBorder="1" applyAlignment="1">
      <alignment horizontal="center"/>
      <protection/>
    </xf>
    <xf numFmtId="0" fontId="3" fillId="0" borderId="60" xfId="65" applyFont="1" applyFill="1" applyBorder="1" applyAlignment="1">
      <alignment horizontal="center"/>
      <protection/>
    </xf>
    <xf numFmtId="0" fontId="3" fillId="33" borderId="60" xfId="0" applyFont="1" applyFill="1" applyBorder="1" applyAlignment="1">
      <alignment horizontal="center"/>
    </xf>
    <xf numFmtId="0" fontId="3" fillId="33" borderId="61" xfId="65" applyFont="1" applyFill="1" applyBorder="1" applyAlignment="1">
      <alignment horizontal="center"/>
      <protection/>
    </xf>
    <xf numFmtId="0" fontId="3" fillId="0" borderId="62" xfId="65" applyFont="1" applyFill="1" applyBorder="1" applyAlignment="1">
      <alignment horizontal="center"/>
      <protection/>
    </xf>
    <xf numFmtId="0" fontId="7" fillId="0" borderId="62" xfId="65" applyFont="1" applyFill="1" applyBorder="1" applyAlignment="1">
      <alignment horizontal="center"/>
      <protection/>
    </xf>
    <xf numFmtId="0" fontId="3" fillId="0" borderId="62" xfId="65" applyFont="1" applyFill="1" applyBorder="1" applyAlignment="1">
      <alignment horizontal="center"/>
      <protection/>
    </xf>
    <xf numFmtId="0" fontId="3" fillId="0" borderId="62" xfId="0" applyFont="1" applyFill="1" applyBorder="1" applyAlignment="1">
      <alignment horizontal="center"/>
    </xf>
    <xf numFmtId="0" fontId="3" fillId="33" borderId="62" xfId="65" applyFont="1" applyFill="1" applyBorder="1" applyAlignment="1">
      <alignment horizontal="center"/>
      <protection/>
    </xf>
    <xf numFmtId="0" fontId="3" fillId="33" borderId="63" xfId="65" applyFont="1" applyFill="1" applyBorder="1" applyAlignment="1">
      <alignment horizontal="center"/>
      <protection/>
    </xf>
    <xf numFmtId="0" fontId="3" fillId="33" borderId="0" xfId="65" applyFont="1" applyFill="1" applyBorder="1">
      <alignment/>
      <protection/>
    </xf>
    <xf numFmtId="0" fontId="3" fillId="33" borderId="0" xfId="65" applyFont="1" applyFill="1" applyBorder="1" applyAlignment="1">
      <alignment horizontal="center"/>
      <protection/>
    </xf>
    <xf numFmtId="0" fontId="3" fillId="33" borderId="0" xfId="65" applyFont="1" applyFill="1" applyBorder="1" applyAlignment="1">
      <alignment/>
      <protection/>
    </xf>
    <xf numFmtId="0" fontId="3" fillId="33" borderId="0" xfId="0" applyFont="1" applyFill="1" applyBorder="1" applyAlignment="1">
      <alignment horizontal="right"/>
    </xf>
    <xf numFmtId="0" fontId="3" fillId="33" borderId="0" xfId="65" applyFont="1" applyFill="1" applyBorder="1" applyAlignment="1">
      <alignment horizontal="right"/>
      <protection/>
    </xf>
    <xf numFmtId="0" fontId="2" fillId="33" borderId="0" xfId="65" applyFill="1" applyAlignment="1">
      <alignment horizontal="center"/>
      <protection/>
    </xf>
    <xf numFmtId="0" fontId="2" fillId="0" borderId="0" xfId="65" applyAlignment="1">
      <alignment horizontal="center"/>
      <protection/>
    </xf>
    <xf numFmtId="0" fontId="2" fillId="0" borderId="0" xfId="65" applyFill="1" applyAlignment="1">
      <alignment horizontal="center"/>
      <protection/>
    </xf>
    <xf numFmtId="173" fontId="10" fillId="33" borderId="0" xfId="65" applyNumberFormat="1" applyFont="1" applyFill="1">
      <alignment/>
      <protection/>
    </xf>
    <xf numFmtId="173" fontId="10" fillId="33" borderId="0" xfId="65" applyNumberFormat="1" applyFont="1" applyFill="1" applyAlignment="1">
      <alignment horizontal="left"/>
      <protection/>
    </xf>
    <xf numFmtId="3" fontId="4" fillId="34" borderId="10" xfId="65" applyNumberFormat="1" applyFont="1" applyFill="1" applyBorder="1" applyAlignment="1">
      <alignment horizontal="center"/>
      <protection/>
    </xf>
    <xf numFmtId="3" fontId="5" fillId="33" borderId="20" xfId="65" applyNumberFormat="1" applyFont="1" applyFill="1" applyBorder="1" applyAlignment="1" applyProtection="1">
      <alignment vertical="center"/>
      <protection hidden="1"/>
    </xf>
    <xf numFmtId="3" fontId="4" fillId="0" borderId="0" xfId="65" applyNumberFormat="1" applyFont="1" applyFill="1" applyBorder="1" applyAlignment="1">
      <alignment vertical="center"/>
      <protection/>
    </xf>
    <xf numFmtId="3" fontId="4" fillId="33" borderId="0" xfId="65" applyNumberFormat="1" applyFont="1" applyFill="1" applyBorder="1" applyAlignment="1">
      <alignment vertical="center"/>
      <protection/>
    </xf>
    <xf numFmtId="3" fontId="5" fillId="0" borderId="0" xfId="65" applyNumberFormat="1" applyFont="1" applyFill="1" applyBorder="1" applyAlignment="1" applyProtection="1">
      <alignment vertical="center"/>
      <protection hidden="1"/>
    </xf>
    <xf numFmtId="3" fontId="5" fillId="33" borderId="0" xfId="65" applyNumberFormat="1" applyFont="1" applyFill="1" applyBorder="1" applyAlignment="1">
      <alignment horizontal="center" vertical="center"/>
      <protection/>
    </xf>
    <xf numFmtId="3" fontId="5" fillId="0" borderId="0" xfId="65" applyNumberFormat="1" applyFont="1" applyFill="1" applyBorder="1" applyAlignment="1">
      <alignment vertical="center"/>
      <protection/>
    </xf>
    <xf numFmtId="3" fontId="5" fillId="0" borderId="64" xfId="65" applyNumberFormat="1" applyFont="1" applyFill="1" applyBorder="1" applyAlignment="1" applyProtection="1">
      <alignment vertical="center"/>
      <protection hidden="1"/>
    </xf>
    <xf numFmtId="3" fontId="5" fillId="33" borderId="19" xfId="65" applyNumberFormat="1" applyFont="1" applyFill="1" applyBorder="1" applyAlignment="1">
      <alignment vertical="center"/>
      <protection/>
    </xf>
    <xf numFmtId="3" fontId="4" fillId="33" borderId="19" xfId="65" applyNumberFormat="1" applyFont="1" applyFill="1" applyBorder="1" applyAlignment="1">
      <alignment vertical="center"/>
      <protection/>
    </xf>
    <xf numFmtId="3" fontId="5" fillId="33" borderId="20" xfId="65" applyNumberFormat="1" applyFont="1" applyFill="1" applyBorder="1" applyAlignment="1">
      <alignment horizontal="center" vertical="center"/>
      <protection/>
    </xf>
    <xf numFmtId="0" fontId="5" fillId="33" borderId="20" xfId="65" applyFont="1" applyFill="1" applyBorder="1" applyAlignment="1">
      <alignment horizontal="center" vertical="center"/>
      <protection/>
    </xf>
    <xf numFmtId="3" fontId="5" fillId="0" borderId="20" xfId="65" applyNumberFormat="1" applyFont="1" applyFill="1" applyBorder="1" applyAlignment="1">
      <alignment horizontal="center" vertical="center"/>
      <protection/>
    </xf>
    <xf numFmtId="3" fontId="4" fillId="33" borderId="65" xfId="65" applyNumberFormat="1" applyFont="1" applyFill="1" applyBorder="1" applyAlignment="1">
      <alignment vertical="center" wrapText="1"/>
      <protection/>
    </xf>
    <xf numFmtId="0" fontId="5" fillId="33" borderId="65" xfId="65" applyFont="1" applyFill="1" applyBorder="1" applyAlignment="1">
      <alignment vertical="center" wrapText="1"/>
      <protection/>
    </xf>
    <xf numFmtId="3" fontId="5" fillId="33" borderId="65" xfId="65" applyNumberFormat="1" applyFont="1" applyFill="1" applyBorder="1">
      <alignment/>
      <protection/>
    </xf>
    <xf numFmtId="3" fontId="4" fillId="0" borderId="65" xfId="65" applyNumberFormat="1" applyFont="1" applyFill="1" applyBorder="1" applyAlignment="1" applyProtection="1">
      <alignment vertical="center"/>
      <protection hidden="1"/>
    </xf>
    <xf numFmtId="3" fontId="5" fillId="33" borderId="65" xfId="65" applyNumberFormat="1" applyFont="1" applyFill="1" applyBorder="1" applyAlignment="1" applyProtection="1">
      <alignment vertical="center"/>
      <protection hidden="1"/>
    </xf>
    <xf numFmtId="3" fontId="6" fillId="0" borderId="65" xfId="65" applyNumberFormat="1" applyFont="1" applyFill="1" applyBorder="1" applyAlignment="1" applyProtection="1">
      <alignment vertical="center"/>
      <protection hidden="1"/>
    </xf>
    <xf numFmtId="3" fontId="5" fillId="33" borderId="65" xfId="65" applyNumberFormat="1" applyFont="1" applyFill="1" applyBorder="1" applyAlignment="1" applyProtection="1">
      <alignment vertical="top"/>
      <protection hidden="1"/>
    </xf>
    <xf numFmtId="3" fontId="5" fillId="34" borderId="65" xfId="65" applyNumberFormat="1" applyFont="1" applyFill="1" applyBorder="1">
      <alignment/>
      <protection/>
    </xf>
    <xf numFmtId="3" fontId="5" fillId="33" borderId="0" xfId="65" applyNumberFormat="1" applyFont="1" applyFill="1" applyBorder="1" applyProtection="1">
      <alignment/>
      <protection hidden="1"/>
    </xf>
    <xf numFmtId="3" fontId="5" fillId="0" borderId="65" xfId="65" applyNumberFormat="1" applyFont="1" applyFill="1" applyBorder="1" applyAlignment="1" applyProtection="1">
      <alignment vertical="center"/>
      <protection hidden="1"/>
    </xf>
    <xf numFmtId="3" fontId="4" fillId="0" borderId="19" xfId="65" applyNumberFormat="1" applyFont="1" applyFill="1" applyBorder="1" applyAlignment="1" applyProtection="1">
      <alignment vertical="center"/>
      <protection locked="0"/>
    </xf>
    <xf numFmtId="3" fontId="4" fillId="0" borderId="19" xfId="65" applyNumberFormat="1" applyFont="1" applyFill="1" applyBorder="1" applyAlignment="1">
      <alignment vertical="center"/>
      <protection/>
    </xf>
    <xf numFmtId="3" fontId="4" fillId="33" borderId="19" xfId="65" applyNumberFormat="1" applyFont="1" applyFill="1" applyBorder="1" applyAlignment="1" applyProtection="1">
      <alignment vertical="center"/>
      <protection locked="0"/>
    </xf>
    <xf numFmtId="3" fontId="5" fillId="33" borderId="20" xfId="65" applyNumberFormat="1" applyFont="1" applyFill="1" applyBorder="1" applyAlignment="1" applyProtection="1">
      <alignment vertical="center"/>
      <protection locked="0"/>
    </xf>
    <xf numFmtId="3" fontId="5" fillId="33" borderId="20" xfId="65" applyNumberFormat="1" applyFont="1" applyFill="1" applyBorder="1" applyAlignment="1">
      <alignment vertical="center"/>
      <protection/>
    </xf>
    <xf numFmtId="0" fontId="5" fillId="0" borderId="66" xfId="65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62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3" fontId="12" fillId="33" borderId="68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69" xfId="0" applyNumberFormat="1" applyFont="1" applyFill="1" applyBorder="1" applyAlignment="1">
      <alignment/>
    </xf>
    <xf numFmtId="3" fontId="12" fillId="33" borderId="56" xfId="0" applyNumberFormat="1" applyFont="1" applyFill="1" applyBorder="1" applyAlignment="1">
      <alignment/>
    </xf>
    <xf numFmtId="3" fontId="12" fillId="33" borderId="68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69" xfId="0" applyNumberFormat="1" applyFont="1" applyFill="1" applyBorder="1" applyAlignment="1">
      <alignment/>
    </xf>
    <xf numFmtId="3" fontId="12" fillId="33" borderId="56" xfId="0" applyNumberFormat="1" applyFont="1" applyFill="1" applyBorder="1" applyAlignment="1">
      <alignment/>
    </xf>
    <xf numFmtId="3" fontId="12" fillId="0" borderId="70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70" xfId="0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33" borderId="0" xfId="0" applyFont="1" applyFill="1" applyBorder="1" applyAlignment="1">
      <alignment horizontal="right"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33" borderId="60" xfId="0" applyFont="1" applyFill="1" applyBorder="1" applyAlignment="1" applyProtection="1">
      <alignment horizontal="center"/>
      <protection/>
    </xf>
    <xf numFmtId="3" fontId="7" fillId="33" borderId="56" xfId="0" applyNumberFormat="1" applyFont="1" applyFill="1" applyBorder="1" applyAlignment="1" applyProtection="1">
      <alignment vertical="center"/>
      <protection/>
    </xf>
    <xf numFmtId="3" fontId="7" fillId="33" borderId="68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3" fillId="33" borderId="20" xfId="0" applyNumberFormat="1" applyFont="1" applyFill="1" applyBorder="1" applyAlignment="1" applyProtection="1">
      <alignment vertical="center"/>
      <protection locked="0"/>
    </xf>
    <xf numFmtId="3" fontId="3" fillId="33" borderId="69" xfId="0" applyNumberFormat="1" applyFont="1" applyFill="1" applyBorder="1" applyAlignment="1" applyProtection="1">
      <alignment vertical="center"/>
      <protection locked="0"/>
    </xf>
    <xf numFmtId="3" fontId="7" fillId="33" borderId="56" xfId="0" applyNumberFormat="1" applyFont="1" applyFill="1" applyBorder="1" applyAlignment="1" applyProtection="1">
      <alignment vertical="center"/>
      <protection locked="0"/>
    </xf>
    <xf numFmtId="3" fontId="7" fillId="33" borderId="68" xfId="0" applyNumberFormat="1" applyFont="1" applyFill="1" applyBorder="1" applyAlignment="1" applyProtection="1">
      <alignment vertical="center"/>
      <protection locked="0"/>
    </xf>
    <xf numFmtId="3" fontId="7" fillId="0" borderId="56" xfId="0" applyNumberFormat="1" applyFont="1" applyFill="1" applyBorder="1" applyAlignment="1" applyProtection="1">
      <alignment vertical="center"/>
      <protection locked="0"/>
    </xf>
    <xf numFmtId="3" fontId="7" fillId="0" borderId="68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 vertical="center"/>
      <protection/>
    </xf>
    <xf numFmtId="3" fontId="3" fillId="33" borderId="71" xfId="0" applyNumberFormat="1" applyFont="1" applyFill="1" applyBorder="1" applyAlignment="1" applyProtection="1">
      <alignment vertical="center"/>
      <protection/>
    </xf>
    <xf numFmtId="3" fontId="15" fillId="33" borderId="20" xfId="0" applyNumberFormat="1" applyFont="1" applyFill="1" applyBorder="1" applyAlignment="1" applyProtection="1">
      <alignment vertical="center"/>
      <protection/>
    </xf>
    <xf numFmtId="3" fontId="15" fillId="33" borderId="69" xfId="0" applyNumberFormat="1" applyFont="1" applyFill="1" applyBorder="1" applyAlignment="1" applyProtection="1">
      <alignment vertical="center"/>
      <protection locked="0"/>
    </xf>
    <xf numFmtId="3" fontId="3" fillId="33" borderId="71" xfId="0" applyNumberFormat="1" applyFont="1" applyFill="1" applyBorder="1" applyAlignment="1" applyProtection="1">
      <alignment vertical="center"/>
      <protection locked="0"/>
    </xf>
    <xf numFmtId="3" fontId="7" fillId="33" borderId="56" xfId="0" applyNumberFormat="1" applyFont="1" applyFill="1" applyBorder="1" applyAlignment="1" applyProtection="1">
      <alignment vertical="center"/>
      <protection locked="0"/>
    </xf>
    <xf numFmtId="3" fontId="7" fillId="33" borderId="68" xfId="0" applyNumberFormat="1" applyFont="1" applyFill="1" applyBorder="1" applyAlignment="1" applyProtection="1">
      <alignment vertical="center"/>
      <protection locked="0"/>
    </xf>
    <xf numFmtId="3" fontId="3" fillId="33" borderId="20" xfId="0" applyNumberFormat="1" applyFont="1" applyFill="1" applyBorder="1" applyAlignment="1" applyProtection="1">
      <alignment vertical="center"/>
      <protection locked="0"/>
    </xf>
    <xf numFmtId="3" fontId="3" fillId="33" borderId="71" xfId="0" applyNumberFormat="1" applyFont="1" applyFill="1" applyBorder="1" applyAlignment="1" applyProtection="1">
      <alignment vertical="center"/>
      <protection locked="0"/>
    </xf>
    <xf numFmtId="3" fontId="7" fillId="33" borderId="26" xfId="0" applyNumberFormat="1" applyFont="1" applyFill="1" applyBorder="1" applyAlignment="1" applyProtection="1">
      <alignment vertical="center"/>
      <protection/>
    </xf>
    <xf numFmtId="3" fontId="7" fillId="33" borderId="7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7" fillId="0" borderId="72" xfId="59" applyFont="1" applyBorder="1" applyAlignment="1">
      <alignment horizontal="center" vertical="center"/>
      <protection/>
    </xf>
    <xf numFmtId="0" fontId="17" fillId="0" borderId="73" xfId="59" applyFont="1" applyBorder="1" applyAlignment="1">
      <alignment horizontal="center" vertical="center" wrapText="1"/>
      <protection/>
    </xf>
    <xf numFmtId="0" fontId="17" fillId="0" borderId="74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vertical="center"/>
      <protection/>
    </xf>
    <xf numFmtId="0" fontId="18" fillId="0" borderId="75" xfId="59" applyFont="1" applyBorder="1" applyAlignment="1">
      <alignment horizontal="left" vertical="center"/>
      <protection/>
    </xf>
    <xf numFmtId="0" fontId="18" fillId="0" borderId="66" xfId="59" applyFont="1" applyBorder="1" applyAlignment="1">
      <alignment vertical="center" wrapText="1"/>
      <protection/>
    </xf>
    <xf numFmtId="0" fontId="17" fillId="0" borderId="76" xfId="59" applyFont="1" applyBorder="1" applyAlignment="1">
      <alignment vertical="center"/>
      <protection/>
    </xf>
    <xf numFmtId="0" fontId="21" fillId="36" borderId="77" xfId="59" applyFont="1" applyFill="1" applyBorder="1" applyAlignment="1">
      <alignment horizontal="right" vertical="center"/>
      <protection/>
    </xf>
    <xf numFmtId="0" fontId="21" fillId="36" borderId="78" xfId="59" applyFont="1" applyFill="1" applyBorder="1" applyAlignment="1">
      <alignment horizontal="left" vertical="center"/>
      <protection/>
    </xf>
    <xf numFmtId="3" fontId="21" fillId="36" borderId="79" xfId="59" applyNumberFormat="1" applyFont="1" applyFill="1" applyBorder="1" applyAlignment="1">
      <alignment horizontal="right" vertical="center" wrapText="1"/>
      <protection/>
    </xf>
    <xf numFmtId="0" fontId="18" fillId="0" borderId="0" xfId="59" applyFont="1" applyAlignment="1">
      <alignment vertical="center"/>
      <protection/>
    </xf>
    <xf numFmtId="0" fontId="22" fillId="0" borderId="80" xfId="59" applyFont="1" applyBorder="1" applyAlignment="1">
      <alignment horizontal="left" vertical="center"/>
      <protection/>
    </xf>
    <xf numFmtId="0" fontId="22" fillId="0" borderId="81" xfId="59" applyFont="1" applyBorder="1" applyAlignment="1">
      <alignment vertical="center" wrapText="1"/>
      <protection/>
    </xf>
    <xf numFmtId="3" fontId="22" fillId="0" borderId="82" xfId="59" applyNumberFormat="1" applyFont="1" applyBorder="1" applyAlignment="1">
      <alignment vertical="center" wrapText="1"/>
      <protection/>
    </xf>
    <xf numFmtId="0" fontId="21" fillId="36" borderId="80" xfId="59" applyFont="1" applyFill="1" applyBorder="1" applyAlignment="1">
      <alignment horizontal="right" vertical="center"/>
      <protection/>
    </xf>
    <xf numFmtId="0" fontId="21" fillId="36" borderId="81" xfId="59" applyFont="1" applyFill="1" applyBorder="1" applyAlignment="1">
      <alignment vertical="center" wrapText="1"/>
      <protection/>
    </xf>
    <xf numFmtId="3" fontId="21" fillId="36" borderId="83" xfId="59" applyNumberFormat="1" applyFont="1" applyFill="1" applyBorder="1" applyAlignment="1">
      <alignment vertical="center" wrapText="1"/>
      <protection/>
    </xf>
    <xf numFmtId="0" fontId="17" fillId="0" borderId="80" xfId="59" applyFont="1" applyBorder="1" applyAlignment="1">
      <alignment horizontal="left" vertical="center"/>
      <protection/>
    </xf>
    <xf numFmtId="0" fontId="17" fillId="0" borderId="81" xfId="59" applyFont="1" applyBorder="1" applyAlignment="1">
      <alignment vertical="center" wrapText="1"/>
      <protection/>
    </xf>
    <xf numFmtId="3" fontId="17" fillId="0" borderId="82" xfId="59" applyNumberFormat="1" applyFont="1" applyBorder="1" applyAlignment="1">
      <alignment vertical="center" wrapText="1"/>
      <protection/>
    </xf>
    <xf numFmtId="0" fontId="18" fillId="0" borderId="84" xfId="59" applyFont="1" applyBorder="1" applyAlignment="1">
      <alignment horizontal="left" vertical="center" wrapText="1"/>
      <protection/>
    </xf>
    <xf numFmtId="0" fontId="18" fillId="0" borderId="81" xfId="59" applyFont="1" applyBorder="1" applyAlignment="1">
      <alignment vertical="center" wrapText="1"/>
      <protection/>
    </xf>
    <xf numFmtId="3" fontId="18" fillId="0" borderId="82" xfId="59" applyNumberFormat="1" applyFont="1" applyBorder="1" applyAlignment="1">
      <alignment vertical="center" wrapText="1"/>
      <protection/>
    </xf>
    <xf numFmtId="3" fontId="18" fillId="0" borderId="83" xfId="59" applyNumberFormat="1" applyFont="1" applyBorder="1" applyAlignment="1">
      <alignment vertical="center" wrapText="1"/>
      <protection/>
    </xf>
    <xf numFmtId="0" fontId="18" fillId="0" borderId="80" xfId="59" applyFont="1" applyBorder="1" applyAlignment="1">
      <alignment horizontal="left" vertical="center"/>
      <protection/>
    </xf>
    <xf numFmtId="0" fontId="21" fillId="36" borderId="85" xfId="59" applyFont="1" applyFill="1" applyBorder="1" applyAlignment="1">
      <alignment horizontal="right" vertical="center"/>
      <protection/>
    </xf>
    <xf numFmtId="0" fontId="21" fillId="36" borderId="86" xfId="59" applyFont="1" applyFill="1" applyBorder="1" applyAlignment="1">
      <alignment vertical="center" wrapText="1"/>
      <protection/>
    </xf>
    <xf numFmtId="3" fontId="21" fillId="36" borderId="82" xfId="59" applyNumberFormat="1" applyFont="1" applyFill="1" applyBorder="1" applyAlignment="1">
      <alignment vertical="center" wrapText="1"/>
      <protection/>
    </xf>
    <xf numFmtId="0" fontId="18" fillId="0" borderId="72" xfId="59" applyFont="1" applyBorder="1" applyAlignment="1">
      <alignment horizontal="left" vertical="center"/>
      <protection/>
    </xf>
    <xf numFmtId="0" fontId="18" fillId="0" borderId="73" xfId="59" applyFont="1" applyBorder="1" applyAlignment="1">
      <alignment vertical="center" wrapText="1"/>
      <protection/>
    </xf>
    <xf numFmtId="3" fontId="17" fillId="0" borderId="74" xfId="59" applyNumberFormat="1" applyFont="1" applyBorder="1" applyAlignment="1">
      <alignment vertical="center" wrapText="1"/>
      <protection/>
    </xf>
    <xf numFmtId="0" fontId="18" fillId="0" borderId="72" xfId="59" applyFont="1" applyFill="1" applyBorder="1" applyAlignment="1">
      <alignment horizontal="center" vertical="center"/>
      <protection/>
    </xf>
    <xf numFmtId="0" fontId="18" fillId="0" borderId="73" xfId="59" applyFont="1" applyBorder="1" applyAlignment="1">
      <alignment vertical="center"/>
      <protection/>
    </xf>
    <xf numFmtId="3" fontId="18" fillId="0" borderId="74" xfId="59" applyNumberFormat="1" applyFont="1" applyBorder="1" applyAlignment="1">
      <alignment horizontal="right" vertical="center" wrapText="1"/>
      <protection/>
    </xf>
    <xf numFmtId="0" fontId="17" fillId="0" borderId="0" xfId="59" applyFont="1" applyAlignment="1">
      <alignment horizontal="center" vertical="center"/>
      <protection/>
    </xf>
    <xf numFmtId="0" fontId="17" fillId="0" borderId="0" xfId="59" applyFont="1" applyBorder="1" applyAlignment="1">
      <alignment vertical="center"/>
      <protection/>
    </xf>
    <xf numFmtId="3" fontId="17" fillId="0" borderId="0" xfId="59" applyNumberFormat="1" applyFont="1" applyBorder="1" applyAlignment="1">
      <alignment vertical="center" wrapText="1"/>
      <protection/>
    </xf>
    <xf numFmtId="0" fontId="23" fillId="0" borderId="0" xfId="59" applyFont="1" applyBorder="1" applyAlignment="1">
      <alignment horizontal="center" vertical="center"/>
      <protection/>
    </xf>
    <xf numFmtId="0" fontId="23" fillId="0" borderId="0" xfId="59" applyFont="1" applyAlignment="1">
      <alignment horizontal="center" vertical="center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87" xfId="0" applyFont="1" applyFill="1" applyBorder="1" applyAlignment="1">
      <alignment/>
    </xf>
    <xf numFmtId="0" fontId="24" fillId="0" borderId="71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4" fillId="0" borderId="87" xfId="0" applyFont="1" applyFill="1" applyBorder="1" applyAlignment="1">
      <alignment horizontal="center"/>
    </xf>
    <xf numFmtId="0" fontId="24" fillId="0" borderId="71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175" fontId="24" fillId="0" borderId="56" xfId="42" applyNumberFormat="1" applyFont="1" applyFill="1" applyBorder="1" applyAlignment="1" applyProtection="1">
      <alignment/>
      <protection/>
    </xf>
    <xf numFmtId="175" fontId="24" fillId="0" borderId="53" xfId="42" applyNumberFormat="1" applyFont="1" applyFill="1" applyBorder="1" applyAlignment="1" applyProtection="1">
      <alignment/>
      <protection/>
    </xf>
    <xf numFmtId="175" fontId="24" fillId="0" borderId="0" xfId="0" applyNumberFormat="1" applyFont="1" applyFill="1" applyAlignment="1">
      <alignment/>
    </xf>
    <xf numFmtId="0" fontId="10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/>
      <protection hidden="1"/>
    </xf>
    <xf numFmtId="0" fontId="24" fillId="33" borderId="0" xfId="0" applyFont="1" applyFill="1" applyAlignment="1">
      <alignment/>
    </xf>
    <xf numFmtId="0" fontId="5" fillId="33" borderId="8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>
      <alignment horizontal="center"/>
    </xf>
    <xf numFmtId="0" fontId="5" fillId="33" borderId="89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>
      <alignment horizontal="center"/>
    </xf>
    <xf numFmtId="175" fontId="5" fillId="33" borderId="17" xfId="42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 horizontal="center"/>
    </xf>
    <xf numFmtId="175" fontId="24" fillId="33" borderId="0" xfId="0" applyNumberFormat="1" applyFont="1" applyFill="1" applyAlignment="1">
      <alignment/>
    </xf>
    <xf numFmtId="175" fontId="5" fillId="33" borderId="22" xfId="42" applyNumberFormat="1" applyFont="1" applyFill="1" applyBorder="1" applyAlignment="1" applyProtection="1">
      <alignment vertical="center"/>
      <protection/>
    </xf>
    <xf numFmtId="0" fontId="26" fillId="33" borderId="0" xfId="0" applyFont="1" applyFill="1" applyAlignment="1">
      <alignment/>
    </xf>
    <xf numFmtId="0" fontId="15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175" fontId="3" fillId="33" borderId="0" xfId="0" applyNumberFormat="1" applyFont="1" applyFill="1" applyAlignment="1">
      <alignment/>
    </xf>
    <xf numFmtId="0" fontId="25" fillId="0" borderId="0" xfId="60" applyFont="1" applyFill="1">
      <alignment/>
      <protection/>
    </xf>
    <xf numFmtId="0" fontId="25" fillId="0" borderId="0" xfId="60" applyFont="1" applyFill="1" applyAlignment="1">
      <alignment horizontal="right"/>
      <protection/>
    </xf>
    <xf numFmtId="0" fontId="29" fillId="0" borderId="0" xfId="60" applyFont="1" applyFill="1">
      <alignment/>
      <protection/>
    </xf>
    <xf numFmtId="0" fontId="28" fillId="0" borderId="0" xfId="60" applyFont="1" applyFill="1" applyAlignment="1">
      <alignment/>
      <protection/>
    </xf>
    <xf numFmtId="0" fontId="30" fillId="0" borderId="0" xfId="60" applyFont="1" applyFill="1">
      <alignment/>
      <protection/>
    </xf>
    <xf numFmtId="0" fontId="31" fillId="0" borderId="0" xfId="60" applyFont="1" applyFill="1" applyAlignment="1">
      <alignment/>
      <protection/>
    </xf>
    <xf numFmtId="0" fontId="32" fillId="0" borderId="0" xfId="60" applyFont="1" applyFill="1" applyAlignment="1">
      <alignment horizontal="right"/>
      <protection/>
    </xf>
    <xf numFmtId="0" fontId="29" fillId="0" borderId="90" xfId="60" applyFont="1" applyFill="1" applyBorder="1">
      <alignment/>
      <protection/>
    </xf>
    <xf numFmtId="0" fontId="28" fillId="0" borderId="91" xfId="60" applyFont="1" applyFill="1" applyBorder="1" applyAlignment="1">
      <alignment/>
      <protection/>
    </xf>
    <xf numFmtId="0" fontId="28" fillId="0" borderId="62" xfId="60" applyFont="1" applyFill="1" applyBorder="1" applyAlignment="1">
      <alignment/>
      <protection/>
    </xf>
    <xf numFmtId="0" fontId="29" fillId="0" borderId="88" xfId="60" applyFont="1" applyFill="1" applyBorder="1">
      <alignment/>
      <protection/>
    </xf>
    <xf numFmtId="0" fontId="29" fillId="0" borderId="19" xfId="60" applyFont="1" applyFill="1" applyBorder="1">
      <alignment/>
      <protection/>
    </xf>
    <xf numFmtId="0" fontId="29" fillId="0" borderId="92" xfId="60" applyFont="1" applyFill="1" applyBorder="1">
      <alignment/>
      <protection/>
    </xf>
    <xf numFmtId="0" fontId="29" fillId="0" borderId="71" xfId="60" applyFont="1" applyFill="1" applyBorder="1" applyAlignment="1">
      <alignment horizontal="center"/>
      <protection/>
    </xf>
    <xf numFmtId="0" fontId="31" fillId="0" borderId="0" xfId="60" applyFont="1" applyFill="1" applyBorder="1" applyAlignment="1">
      <alignment/>
      <protection/>
    </xf>
    <xf numFmtId="0" fontId="33" fillId="0" borderId="88" xfId="60" applyFont="1" applyFill="1" applyBorder="1" applyAlignment="1">
      <alignment horizontal="center"/>
      <protection/>
    </xf>
    <xf numFmtId="0" fontId="34" fillId="0" borderId="19" xfId="60" applyFont="1" applyFill="1" applyBorder="1" applyAlignment="1">
      <alignment horizontal="center"/>
      <protection/>
    </xf>
    <xf numFmtId="0" fontId="29" fillId="0" borderId="93" xfId="60" applyFont="1" applyFill="1" applyBorder="1" applyAlignment="1">
      <alignment horizontal="center"/>
      <protection/>
    </xf>
    <xf numFmtId="0" fontId="29" fillId="0" borderId="75" xfId="60" applyFont="1" applyFill="1" applyBorder="1">
      <alignment/>
      <protection/>
    </xf>
    <xf numFmtId="0" fontId="29" fillId="0" borderId="14" xfId="60" applyFont="1" applyFill="1" applyBorder="1" applyAlignment="1">
      <alignment horizontal="center"/>
      <protection/>
    </xf>
    <xf numFmtId="0" fontId="29" fillId="0" borderId="15" xfId="60" applyFont="1" applyFill="1" applyBorder="1" applyAlignment="1">
      <alignment horizontal="center"/>
      <protection/>
    </xf>
    <xf numFmtId="0" fontId="29" fillId="0" borderId="94" xfId="60" applyFont="1" applyFill="1" applyBorder="1">
      <alignment/>
      <protection/>
    </xf>
    <xf numFmtId="0" fontId="29" fillId="0" borderId="0" xfId="60" applyFont="1" applyFill="1" applyBorder="1">
      <alignment/>
      <protection/>
    </xf>
    <xf numFmtId="0" fontId="29" fillId="0" borderId="17" xfId="60" applyFont="1" applyFill="1" applyBorder="1">
      <alignment/>
      <protection/>
    </xf>
    <xf numFmtId="0" fontId="29" fillId="0" borderId="19" xfId="60" applyFont="1" applyFill="1" applyBorder="1" applyAlignment="1">
      <alignment horizontal="center"/>
      <protection/>
    </xf>
    <xf numFmtId="0" fontId="29" fillId="0" borderId="94" xfId="60" applyFont="1" applyFill="1" applyBorder="1" applyAlignment="1">
      <alignment horizontal="center"/>
      <protection/>
    </xf>
    <xf numFmtId="0" fontId="29" fillId="0" borderId="95" xfId="60" applyFont="1" applyFill="1" applyBorder="1" applyAlignment="1">
      <alignment horizontal="center"/>
      <protection/>
    </xf>
    <xf numFmtId="0" fontId="29" fillId="0" borderId="17" xfId="60" applyFont="1" applyFill="1" applyBorder="1" applyAlignment="1">
      <alignment horizontal="center"/>
      <protection/>
    </xf>
    <xf numFmtId="0" fontId="29" fillId="0" borderId="46" xfId="60" applyFont="1" applyFill="1" applyBorder="1" applyAlignment="1">
      <alignment horizontal="center"/>
      <protection/>
    </xf>
    <xf numFmtId="0" fontId="29" fillId="0" borderId="0" xfId="60" applyFont="1" applyFill="1" applyBorder="1" applyAlignment="1">
      <alignment horizontal="center"/>
      <protection/>
    </xf>
    <xf numFmtId="0" fontId="29" fillId="0" borderId="96" xfId="60" applyFont="1" applyFill="1" applyBorder="1" applyAlignment="1">
      <alignment horizontal="center"/>
      <protection/>
    </xf>
    <xf numFmtId="0" fontId="33" fillId="0" borderId="88" xfId="60" applyFont="1" applyFill="1" applyBorder="1" applyAlignment="1">
      <alignment horizontal="center" vertical="center"/>
      <protection/>
    </xf>
    <xf numFmtId="0" fontId="29" fillId="0" borderId="88" xfId="60" applyFont="1" applyFill="1" applyBorder="1" applyAlignment="1">
      <alignment horizontal="center" vertical="center"/>
      <protection/>
    </xf>
    <xf numFmtId="0" fontId="34" fillId="0" borderId="93" xfId="60" applyFont="1" applyFill="1" applyBorder="1" applyAlignment="1">
      <alignment horizontal="center"/>
      <protection/>
    </xf>
    <xf numFmtId="0" fontId="29" fillId="0" borderId="95" xfId="60" applyFont="1" applyFill="1" applyBorder="1">
      <alignment/>
      <protection/>
    </xf>
    <xf numFmtId="0" fontId="35" fillId="0" borderId="88" xfId="60" applyFont="1" applyFill="1" applyBorder="1" applyAlignment="1">
      <alignment horizontal="center" vertical="center"/>
      <protection/>
    </xf>
    <xf numFmtId="0" fontId="25" fillId="0" borderId="0" xfId="60" applyFont="1" applyFill="1" applyBorder="1">
      <alignment/>
      <protection/>
    </xf>
    <xf numFmtId="0" fontId="25" fillId="0" borderId="17" xfId="60" applyFont="1" applyFill="1" applyBorder="1">
      <alignment/>
      <protection/>
    </xf>
    <xf numFmtId="0" fontId="33" fillId="0" borderId="19" xfId="60" applyFont="1" applyFill="1" applyBorder="1" applyAlignment="1">
      <alignment horizontal="center"/>
      <protection/>
    </xf>
    <xf numFmtId="0" fontId="33" fillId="0" borderId="93" xfId="60" applyFont="1" applyFill="1" applyBorder="1" applyAlignment="1">
      <alignment horizontal="center"/>
      <protection/>
    </xf>
    <xf numFmtId="0" fontId="29" fillId="0" borderId="46" xfId="60" applyFont="1" applyFill="1" applyBorder="1">
      <alignment/>
      <protection/>
    </xf>
    <xf numFmtId="0" fontId="29" fillId="0" borderId="97" xfId="60" applyFont="1" applyFill="1" applyBorder="1" applyAlignment="1">
      <alignment horizontal="center"/>
      <protection/>
    </xf>
    <xf numFmtId="0" fontId="29" fillId="0" borderId="98" xfId="60" applyFont="1" applyFill="1" applyBorder="1" applyAlignment="1">
      <alignment horizontal="center"/>
      <protection/>
    </xf>
    <xf numFmtId="0" fontId="29" fillId="0" borderId="74" xfId="60" applyFont="1" applyFill="1" applyBorder="1" applyAlignment="1">
      <alignment horizontal="center"/>
      <protection/>
    </xf>
    <xf numFmtId="0" fontId="29" fillId="0" borderId="29" xfId="60" applyFont="1" applyFill="1" applyBorder="1" applyAlignment="1">
      <alignment horizontal="center"/>
      <protection/>
    </xf>
    <xf numFmtId="0" fontId="29" fillId="0" borderId="99" xfId="60" applyFont="1" applyFill="1" applyBorder="1" applyAlignment="1">
      <alignment horizontal="center"/>
      <protection/>
    </xf>
    <xf numFmtId="0" fontId="29" fillId="0" borderId="33" xfId="60" applyFont="1" applyFill="1" applyBorder="1" applyAlignment="1">
      <alignment horizontal="center"/>
      <protection/>
    </xf>
    <xf numFmtId="0" fontId="29" fillId="0" borderId="88" xfId="60" applyFont="1" applyFill="1" applyBorder="1" applyAlignment="1">
      <alignment horizontal="center"/>
      <protection/>
    </xf>
    <xf numFmtId="0" fontId="29" fillId="0" borderId="100" xfId="60" applyFont="1" applyFill="1" applyBorder="1" applyAlignment="1">
      <alignment horizontal="center"/>
      <protection/>
    </xf>
    <xf numFmtId="0" fontId="29" fillId="0" borderId="79" xfId="60" applyFont="1" applyFill="1" applyBorder="1" applyAlignment="1">
      <alignment horizontal="center"/>
      <protection/>
    </xf>
    <xf numFmtId="0" fontId="29" fillId="0" borderId="77" xfId="60" applyFont="1" applyFill="1" applyBorder="1">
      <alignment/>
      <protection/>
    </xf>
    <xf numFmtId="0" fontId="29" fillId="0" borderId="101" xfId="60" applyFont="1" applyFill="1" applyBorder="1">
      <alignment/>
      <protection/>
    </xf>
    <xf numFmtId="0" fontId="29" fillId="0" borderId="102" xfId="60" applyFont="1" applyFill="1" applyBorder="1">
      <alignment/>
      <protection/>
    </xf>
    <xf numFmtId="0" fontId="29" fillId="0" borderId="103" xfId="60" applyFont="1" applyFill="1" applyBorder="1">
      <alignment/>
      <protection/>
    </xf>
    <xf numFmtId="0" fontId="29" fillId="0" borderId="100" xfId="60" applyFont="1" applyFill="1" applyBorder="1">
      <alignment/>
      <protection/>
    </xf>
    <xf numFmtId="0" fontId="32" fillId="0" borderId="81" xfId="60" applyFont="1" applyFill="1" applyBorder="1">
      <alignment/>
      <protection/>
    </xf>
    <xf numFmtId="3" fontId="29" fillId="0" borderId="83" xfId="60" applyNumberFormat="1" applyFont="1" applyFill="1" applyBorder="1" applyAlignment="1">
      <alignment horizontal="right"/>
      <protection/>
    </xf>
    <xf numFmtId="3" fontId="29" fillId="0" borderId="80" xfId="60" applyNumberFormat="1" applyFont="1" applyFill="1" applyBorder="1">
      <alignment/>
      <protection/>
    </xf>
    <xf numFmtId="3" fontId="29" fillId="0" borderId="65" xfId="60" applyNumberFormat="1" applyFont="1" applyFill="1" applyBorder="1">
      <alignment/>
      <protection/>
    </xf>
    <xf numFmtId="3" fontId="29" fillId="0" borderId="104" xfId="60" applyNumberFormat="1" applyFont="1" applyFill="1" applyBorder="1">
      <alignment/>
      <protection/>
    </xf>
    <xf numFmtId="3" fontId="29" fillId="0" borderId="105" xfId="60" applyNumberFormat="1" applyFont="1" applyFill="1" applyBorder="1">
      <alignment/>
      <protection/>
    </xf>
    <xf numFmtId="3" fontId="25" fillId="0" borderId="0" xfId="60" applyNumberFormat="1" applyFont="1" applyFill="1">
      <alignment/>
      <protection/>
    </xf>
    <xf numFmtId="3" fontId="29" fillId="0" borderId="82" xfId="60" applyNumberFormat="1" applyFont="1" applyFill="1" applyBorder="1" applyAlignment="1">
      <alignment horizontal="right"/>
      <protection/>
    </xf>
    <xf numFmtId="3" fontId="29" fillId="0" borderId="85" xfId="60" applyNumberFormat="1" applyFont="1" applyFill="1" applyBorder="1">
      <alignment/>
      <protection/>
    </xf>
    <xf numFmtId="3" fontId="29" fillId="0" borderId="106" xfId="60" applyNumberFormat="1" applyFont="1" applyFill="1" applyBorder="1">
      <alignment/>
      <protection/>
    </xf>
    <xf numFmtId="3" fontId="29" fillId="0" borderId="107" xfId="60" applyNumberFormat="1" applyFont="1" applyFill="1" applyBorder="1">
      <alignment/>
      <protection/>
    </xf>
    <xf numFmtId="3" fontId="29" fillId="0" borderId="108" xfId="60" applyNumberFormat="1" applyFont="1" applyFill="1" applyBorder="1">
      <alignment/>
      <protection/>
    </xf>
    <xf numFmtId="0" fontId="34" fillId="0" borderId="109" xfId="60" applyFont="1" applyFill="1" applyBorder="1">
      <alignment/>
      <protection/>
    </xf>
    <xf numFmtId="0" fontId="34" fillId="0" borderId="73" xfId="60" applyFont="1" applyFill="1" applyBorder="1">
      <alignment/>
      <protection/>
    </xf>
    <xf numFmtId="3" fontId="34" fillId="0" borderId="74" xfId="60" applyNumberFormat="1" applyFont="1" applyFill="1" applyBorder="1" applyAlignment="1">
      <alignment horizontal="right"/>
      <protection/>
    </xf>
    <xf numFmtId="3" fontId="29" fillId="0" borderId="79" xfId="60" applyNumberFormat="1" applyFont="1" applyFill="1" applyBorder="1" applyAlignment="1">
      <alignment horizontal="right"/>
      <protection/>
    </xf>
    <xf numFmtId="3" fontId="29" fillId="0" borderId="77" xfId="60" applyNumberFormat="1" applyFont="1" applyFill="1" applyBorder="1">
      <alignment/>
      <protection/>
    </xf>
    <xf numFmtId="3" fontId="29" fillId="0" borderId="101" xfId="60" applyNumberFormat="1" applyFont="1" applyFill="1" applyBorder="1">
      <alignment/>
      <protection/>
    </xf>
    <xf numFmtId="3" fontId="29" fillId="0" borderId="102" xfId="60" applyNumberFormat="1" applyFont="1" applyFill="1" applyBorder="1">
      <alignment/>
      <protection/>
    </xf>
    <xf numFmtId="3" fontId="29" fillId="0" borderId="103" xfId="60" applyNumberFormat="1" applyFont="1" applyFill="1" applyBorder="1">
      <alignment/>
      <protection/>
    </xf>
    <xf numFmtId="0" fontId="34" fillId="0" borderId="88" xfId="60" applyFont="1" applyFill="1" applyBorder="1">
      <alignment/>
      <protection/>
    </xf>
    <xf numFmtId="3" fontId="34" fillId="0" borderId="79" xfId="60" applyNumberFormat="1" applyFont="1" applyFill="1" applyBorder="1" applyAlignment="1">
      <alignment horizontal="right"/>
      <protection/>
    </xf>
    <xf numFmtId="3" fontId="34" fillId="0" borderId="77" xfId="60" applyNumberFormat="1" applyFont="1" applyFill="1" applyBorder="1" applyAlignment="1">
      <alignment horizontal="right"/>
      <protection/>
    </xf>
    <xf numFmtId="3" fontId="34" fillId="0" borderId="101" xfId="60" applyNumberFormat="1" applyFont="1" applyFill="1" applyBorder="1" applyAlignment="1">
      <alignment horizontal="right"/>
      <protection/>
    </xf>
    <xf numFmtId="3" fontId="34" fillId="0" borderId="102" xfId="60" applyNumberFormat="1" applyFont="1" applyFill="1" applyBorder="1" applyAlignment="1">
      <alignment horizontal="right"/>
      <protection/>
    </xf>
    <xf numFmtId="3" fontId="29" fillId="0" borderId="80" xfId="60" applyNumberFormat="1" applyFont="1" applyFill="1" applyBorder="1" applyAlignment="1">
      <alignment horizontal="right"/>
      <protection/>
    </xf>
    <xf numFmtId="3" fontId="29" fillId="0" borderId="65" xfId="60" applyNumberFormat="1" applyFont="1" applyFill="1" applyBorder="1" applyAlignment="1">
      <alignment horizontal="right"/>
      <protection/>
    </xf>
    <xf numFmtId="3" fontId="29" fillId="0" borderId="104" xfId="60" applyNumberFormat="1" applyFont="1" applyFill="1" applyBorder="1" applyAlignment="1">
      <alignment horizontal="right"/>
      <protection/>
    </xf>
    <xf numFmtId="3" fontId="34" fillId="0" borderId="65" xfId="60" applyNumberFormat="1" applyFont="1" applyFill="1" applyBorder="1" applyAlignment="1">
      <alignment horizontal="right"/>
      <protection/>
    </xf>
    <xf numFmtId="3" fontId="29" fillId="0" borderId="105" xfId="60" applyNumberFormat="1" applyFont="1" applyFill="1" applyBorder="1" applyAlignment="1">
      <alignment horizontal="right"/>
      <protection/>
    </xf>
    <xf numFmtId="0" fontId="34" fillId="0" borderId="81" xfId="60" applyFont="1" applyFill="1" applyBorder="1">
      <alignment/>
      <protection/>
    </xf>
    <xf numFmtId="3" fontId="34" fillId="0" borderId="83" xfId="60" applyNumberFormat="1" applyFont="1" applyFill="1" applyBorder="1" applyAlignment="1">
      <alignment horizontal="right"/>
      <protection/>
    </xf>
    <xf numFmtId="0" fontId="36" fillId="0" borderId="81" xfId="60" applyFont="1" applyFill="1" applyBorder="1">
      <alignment/>
      <protection/>
    </xf>
    <xf numFmtId="0" fontId="36" fillId="0" borderId="86" xfId="60" applyFont="1" applyFill="1" applyBorder="1" applyAlignment="1">
      <alignment wrapText="1"/>
      <protection/>
    </xf>
    <xf numFmtId="3" fontId="29" fillId="0" borderId="0" xfId="60" applyNumberFormat="1" applyFont="1" applyFill="1" applyAlignment="1">
      <alignment horizontal="right"/>
      <protection/>
    </xf>
    <xf numFmtId="3" fontId="29" fillId="0" borderId="0" xfId="60" applyNumberFormat="1" applyFont="1" applyFill="1" applyBorder="1">
      <alignment/>
      <protection/>
    </xf>
    <xf numFmtId="3" fontId="29" fillId="0" borderId="0" xfId="60" applyNumberFormat="1" applyFont="1" applyFill="1">
      <alignment/>
      <protection/>
    </xf>
    <xf numFmtId="0" fontId="29" fillId="0" borderId="0" xfId="60" applyFont="1" applyFill="1" applyAlignment="1">
      <alignment horizontal="right"/>
      <protection/>
    </xf>
    <xf numFmtId="0" fontId="28" fillId="0" borderId="0" xfId="60" applyFont="1" applyFill="1" applyBorder="1" applyAlignment="1">
      <alignment/>
      <protection/>
    </xf>
    <xf numFmtId="0" fontId="30" fillId="0" borderId="0" xfId="60" applyFont="1" applyFill="1" applyBorder="1">
      <alignment/>
      <protection/>
    </xf>
    <xf numFmtId="0" fontId="28" fillId="0" borderId="110" xfId="60" applyFont="1" applyFill="1" applyBorder="1" applyAlignment="1">
      <alignment/>
      <protection/>
    </xf>
    <xf numFmtId="0" fontId="29" fillId="0" borderId="66" xfId="60" applyFont="1" applyFill="1" applyBorder="1" applyAlignment="1">
      <alignment horizontal="center"/>
      <protection/>
    </xf>
    <xf numFmtId="0" fontId="34" fillId="0" borderId="75" xfId="60" applyFont="1" applyFill="1" applyBorder="1" applyAlignment="1">
      <alignment horizontal="center"/>
      <protection/>
    </xf>
    <xf numFmtId="0" fontId="34" fillId="0" borderId="95" xfId="60" applyFont="1" applyFill="1" applyBorder="1" applyAlignment="1">
      <alignment horizontal="center" vertical="center"/>
      <protection/>
    </xf>
    <xf numFmtId="0" fontId="29" fillId="0" borderId="95" xfId="60" applyFont="1" applyFill="1" applyBorder="1" applyAlignment="1">
      <alignment horizontal="center" vertical="center"/>
      <protection/>
    </xf>
    <xf numFmtId="0" fontId="33" fillId="0" borderId="95" xfId="60" applyFont="1" applyFill="1" applyBorder="1" applyAlignment="1">
      <alignment horizontal="center" vertical="center"/>
      <protection/>
    </xf>
    <xf numFmtId="0" fontId="33" fillId="0" borderId="111" xfId="60" applyFont="1" applyFill="1" applyBorder="1" applyAlignment="1">
      <alignment horizontal="center"/>
      <protection/>
    </xf>
    <xf numFmtId="0" fontId="29" fillId="0" borderId="112" xfId="60" applyFont="1" applyFill="1" applyBorder="1" applyAlignment="1">
      <alignment horizontal="center"/>
      <protection/>
    </xf>
    <xf numFmtId="0" fontId="29" fillId="0" borderId="113" xfId="60" applyFont="1" applyFill="1" applyBorder="1" applyAlignment="1">
      <alignment horizontal="center"/>
      <protection/>
    </xf>
    <xf numFmtId="0" fontId="29" fillId="0" borderId="114" xfId="60" applyFont="1" applyFill="1" applyBorder="1" applyAlignment="1">
      <alignment horizontal="center"/>
      <protection/>
    </xf>
    <xf numFmtId="0" fontId="29" fillId="0" borderId="115" xfId="60" applyFont="1" applyFill="1" applyBorder="1" applyAlignment="1">
      <alignment horizontal="center"/>
      <protection/>
    </xf>
    <xf numFmtId="0" fontId="29" fillId="0" borderId="116" xfId="60" applyFont="1" applyFill="1" applyBorder="1" applyAlignment="1">
      <alignment horizontal="center"/>
      <protection/>
    </xf>
    <xf numFmtId="0" fontId="29" fillId="0" borderId="117" xfId="60" applyFont="1" applyFill="1" applyBorder="1" applyAlignment="1">
      <alignment horizontal="center"/>
      <protection/>
    </xf>
    <xf numFmtId="0" fontId="29" fillId="0" borderId="118" xfId="60" applyFont="1" applyFill="1" applyBorder="1" applyAlignment="1">
      <alignment horizontal="center"/>
      <protection/>
    </xf>
    <xf numFmtId="3" fontId="29" fillId="0" borderId="93" xfId="60" applyNumberFormat="1" applyFont="1" applyFill="1" applyBorder="1" applyAlignment="1">
      <alignment horizontal="right"/>
      <protection/>
    </xf>
    <xf numFmtId="3" fontId="29" fillId="0" borderId="95" xfId="60" applyNumberFormat="1" applyFont="1" applyFill="1" applyBorder="1">
      <alignment/>
      <protection/>
    </xf>
    <xf numFmtId="3" fontId="29" fillId="0" borderId="119" xfId="60" applyNumberFormat="1" applyFont="1" applyFill="1" applyBorder="1">
      <alignment/>
      <protection/>
    </xf>
    <xf numFmtId="3" fontId="25" fillId="0" borderId="0" xfId="60" applyNumberFormat="1" applyFont="1" applyFill="1" applyBorder="1">
      <alignment/>
      <protection/>
    </xf>
    <xf numFmtId="0" fontId="29" fillId="0" borderId="120" xfId="60" applyFont="1" applyFill="1" applyBorder="1" applyAlignment="1">
      <alignment horizontal="center"/>
      <protection/>
    </xf>
    <xf numFmtId="3" fontId="29" fillId="0" borderId="121" xfId="60" applyNumberFormat="1" applyFont="1" applyFill="1" applyBorder="1">
      <alignment/>
      <protection/>
    </xf>
    <xf numFmtId="3" fontId="29" fillId="0" borderId="122" xfId="60" applyNumberFormat="1" applyFont="1" applyFill="1" applyBorder="1">
      <alignment/>
      <protection/>
    </xf>
    <xf numFmtId="3" fontId="29" fillId="0" borderId="123" xfId="60" applyNumberFormat="1" applyFont="1" applyFill="1" applyBorder="1">
      <alignment/>
      <protection/>
    </xf>
    <xf numFmtId="3" fontId="29" fillId="0" borderId="124" xfId="60" applyNumberFormat="1" applyFont="1" applyFill="1" applyBorder="1">
      <alignment/>
      <protection/>
    </xf>
    <xf numFmtId="0" fontId="36" fillId="0" borderId="19" xfId="60" applyFont="1" applyFill="1" applyBorder="1">
      <alignment/>
      <protection/>
    </xf>
    <xf numFmtId="0" fontId="36" fillId="0" borderId="19" xfId="60" applyFont="1" applyFill="1" applyBorder="1" applyAlignment="1">
      <alignment wrapText="1"/>
      <protection/>
    </xf>
    <xf numFmtId="3" fontId="34" fillId="0" borderId="125" xfId="60" applyNumberFormat="1" applyFont="1" applyFill="1" applyBorder="1" applyAlignment="1">
      <alignment horizontal="right"/>
      <protection/>
    </xf>
    <xf numFmtId="3" fontId="25" fillId="0" borderId="0" xfId="60" applyNumberFormat="1" applyFont="1" applyFill="1" applyAlignment="1">
      <alignment horizontal="right"/>
      <protection/>
    </xf>
    <xf numFmtId="0" fontId="2" fillId="37" borderId="72" xfId="59" applyFont="1" applyFill="1" applyBorder="1" applyAlignment="1">
      <alignment horizontal="center" vertical="center" wrapText="1"/>
      <protection/>
    </xf>
    <xf numFmtId="3" fontId="2" fillId="37" borderId="126" xfId="59" applyNumberFormat="1" applyFont="1" applyFill="1" applyBorder="1" applyAlignment="1">
      <alignment horizontal="center" vertical="center" wrapText="1"/>
      <protection/>
    </xf>
    <xf numFmtId="0" fontId="37" fillId="0" borderId="0" xfId="59" applyFont="1">
      <alignment/>
      <protection/>
    </xf>
    <xf numFmtId="3" fontId="9" fillId="0" borderId="104" xfId="59" applyNumberFormat="1" applyFont="1" applyFill="1" applyBorder="1">
      <alignment/>
      <protection/>
    </xf>
    <xf numFmtId="0" fontId="9" fillId="0" borderId="80" xfId="59" applyFont="1" applyBorder="1" applyAlignment="1">
      <alignment horizontal="center" vertical="center" wrapText="1"/>
      <protection/>
    </xf>
    <xf numFmtId="178" fontId="13" fillId="0" borderId="104" xfId="43" applyNumberFormat="1" applyFont="1" applyFill="1" applyBorder="1" applyAlignment="1">
      <alignment horizontal="right"/>
    </xf>
    <xf numFmtId="0" fontId="38" fillId="0" borderId="80" xfId="59" applyFont="1" applyBorder="1" applyAlignment="1">
      <alignment horizontal="center" vertical="center" wrapText="1"/>
      <protection/>
    </xf>
    <xf numFmtId="0" fontId="38" fillId="0" borderId="80" xfId="59" applyFont="1" applyBorder="1" applyAlignment="1">
      <alignment horizontal="center"/>
      <protection/>
    </xf>
    <xf numFmtId="0" fontId="9" fillId="0" borderId="80" xfId="59" applyFont="1" applyBorder="1" applyAlignment="1">
      <alignment/>
      <protection/>
    </xf>
    <xf numFmtId="0" fontId="9" fillId="0" borderId="80" xfId="59" applyFont="1" applyFill="1" applyBorder="1" applyAlignment="1">
      <alignment/>
      <protection/>
    </xf>
    <xf numFmtId="0" fontId="37" fillId="0" borderId="0" xfId="59" applyFont="1" applyFill="1">
      <alignment/>
      <protection/>
    </xf>
    <xf numFmtId="3" fontId="9" fillId="0" borderId="104" xfId="59" applyNumberFormat="1" applyFont="1" applyBorder="1">
      <alignment/>
      <protection/>
    </xf>
    <xf numFmtId="178" fontId="13" fillId="0" borderId="104" xfId="43" applyNumberFormat="1" applyFont="1" applyBorder="1" applyAlignment="1">
      <alignment horizontal="right"/>
    </xf>
    <xf numFmtId="0" fontId="39" fillId="0" borderId="0" xfId="59" applyFont="1" applyFill="1" applyBorder="1" applyAlignment="1">
      <alignment vertical="center"/>
      <protection/>
    </xf>
    <xf numFmtId="165" fontId="39" fillId="0" borderId="0" xfId="59" applyNumberFormat="1" applyFont="1" applyFill="1" applyBorder="1" applyAlignment="1">
      <alignment horizontal="right" vertical="center"/>
      <protection/>
    </xf>
    <xf numFmtId="0" fontId="38" fillId="0" borderId="80" xfId="59" applyFont="1" applyBorder="1" applyAlignment="1">
      <alignment/>
      <protection/>
    </xf>
    <xf numFmtId="3" fontId="37" fillId="0" borderId="0" xfId="59" applyNumberFormat="1" applyFont="1">
      <alignment/>
      <protection/>
    </xf>
    <xf numFmtId="0" fontId="9" fillId="0" borderId="72" xfId="59" applyFont="1" applyBorder="1" applyAlignment="1">
      <alignment horizontal="center"/>
      <protection/>
    </xf>
    <xf numFmtId="178" fontId="13" fillId="0" borderId="74" xfId="43" applyNumberFormat="1" applyFont="1" applyBorder="1" applyAlignment="1">
      <alignment horizontal="right"/>
    </xf>
    <xf numFmtId="3" fontId="9" fillId="0" borderId="107" xfId="59" applyNumberFormat="1" applyFont="1" applyFill="1" applyBorder="1">
      <alignment/>
      <protection/>
    </xf>
    <xf numFmtId="0" fontId="37" fillId="0" borderId="0" xfId="59" applyFont="1" applyBorder="1" applyAlignment="1">
      <alignment horizontal="center"/>
      <protection/>
    </xf>
    <xf numFmtId="3" fontId="41" fillId="0" borderId="0" xfId="59" applyNumberFormat="1" applyFont="1">
      <alignment/>
      <protection/>
    </xf>
    <xf numFmtId="0" fontId="42" fillId="0" borderId="0" xfId="59" applyFont="1">
      <alignment/>
      <protection/>
    </xf>
    <xf numFmtId="0" fontId="41" fillId="0" borderId="0" xfId="59" applyFont="1">
      <alignment/>
      <protection/>
    </xf>
    <xf numFmtId="178" fontId="37" fillId="0" borderId="0" xfId="43" applyNumberFormat="1" applyFont="1" applyAlignment="1">
      <alignment/>
    </xf>
    <xf numFmtId="0" fontId="2" fillId="0" borderId="0" xfId="59">
      <alignment/>
      <protection/>
    </xf>
    <xf numFmtId="3" fontId="43" fillId="37" borderId="127" xfId="59" applyNumberFormat="1" applyFont="1" applyFill="1" applyBorder="1" applyAlignment="1">
      <alignment horizontal="center" vertical="center" wrapText="1"/>
      <protection/>
    </xf>
    <xf numFmtId="0" fontId="12" fillId="37" borderId="128" xfId="59" applyFont="1" applyFill="1" applyBorder="1" applyAlignment="1">
      <alignment horizontal="center" vertical="center" wrapText="1"/>
      <protection/>
    </xf>
    <xf numFmtId="0" fontId="12" fillId="37" borderId="129" xfId="59" applyFont="1" applyFill="1" applyBorder="1" applyAlignment="1">
      <alignment horizontal="center" vertical="center" wrapText="1"/>
      <protection/>
    </xf>
    <xf numFmtId="0" fontId="44" fillId="0" borderId="81" xfId="59" applyFont="1" applyBorder="1" applyAlignment="1">
      <alignment horizontal="center"/>
      <protection/>
    </xf>
    <xf numFmtId="0" fontId="2" fillId="0" borderId="80" xfId="59" applyBorder="1" applyAlignment="1">
      <alignment horizontal="center"/>
      <protection/>
    </xf>
    <xf numFmtId="0" fontId="2" fillId="0" borderId="81" xfId="59" applyFont="1" applyBorder="1">
      <alignment/>
      <protection/>
    </xf>
    <xf numFmtId="3" fontId="2" fillId="0" borderId="104" xfId="59" applyNumberFormat="1" applyBorder="1" applyAlignment="1">
      <alignment horizontal="right"/>
      <protection/>
    </xf>
    <xf numFmtId="3" fontId="2" fillId="0" borderId="0" xfId="59" applyNumberFormat="1">
      <alignment/>
      <protection/>
    </xf>
    <xf numFmtId="0" fontId="2" fillId="0" borderId="81" xfId="59" applyBorder="1">
      <alignment/>
      <protection/>
    </xf>
    <xf numFmtId="0" fontId="44" fillId="0" borderId="80" xfId="59" applyFont="1" applyBorder="1" applyAlignment="1">
      <alignment horizontal="center"/>
      <protection/>
    </xf>
    <xf numFmtId="3" fontId="44" fillId="0" borderId="104" xfId="59" applyNumberFormat="1" applyFont="1" applyBorder="1" applyAlignment="1">
      <alignment horizontal="right"/>
      <protection/>
    </xf>
    <xf numFmtId="0" fontId="45" fillId="0" borderId="80" xfId="59" applyFont="1" applyBorder="1" applyAlignment="1">
      <alignment horizontal="center"/>
      <protection/>
    </xf>
    <xf numFmtId="0" fontId="45" fillId="0" borderId="81" xfId="59" applyFont="1" applyBorder="1">
      <alignment/>
      <protection/>
    </xf>
    <xf numFmtId="3" fontId="45" fillId="0" borderId="104" xfId="59" applyNumberFormat="1" applyFont="1" applyBorder="1" applyAlignment="1">
      <alignment horizontal="left"/>
      <protection/>
    </xf>
    <xf numFmtId="3" fontId="2" fillId="0" borderId="0" xfId="59" applyNumberFormat="1" applyFont="1">
      <alignment/>
      <protection/>
    </xf>
    <xf numFmtId="0" fontId="2" fillId="0" borderId="0" xfId="59" applyFont="1">
      <alignment/>
      <protection/>
    </xf>
    <xf numFmtId="0" fontId="2" fillId="0" borderId="80" xfId="59" applyFont="1" applyBorder="1" applyAlignment="1">
      <alignment horizontal="center"/>
      <protection/>
    </xf>
    <xf numFmtId="3" fontId="2" fillId="0" borderId="104" xfId="59" applyNumberFormat="1" applyFont="1" applyBorder="1" applyAlignment="1">
      <alignment horizontal="right"/>
      <protection/>
    </xf>
    <xf numFmtId="0" fontId="2" fillId="0" borderId="81" xfId="59" applyFont="1" applyBorder="1" applyAlignment="1">
      <alignment wrapText="1"/>
      <protection/>
    </xf>
    <xf numFmtId="0" fontId="2" fillId="0" borderId="81" xfId="59" applyFill="1" applyBorder="1">
      <alignment/>
      <protection/>
    </xf>
    <xf numFmtId="3" fontId="2" fillId="0" borderId="104" xfId="59" applyNumberFormat="1" applyFill="1" applyBorder="1" applyAlignment="1">
      <alignment horizontal="right"/>
      <protection/>
    </xf>
    <xf numFmtId="0" fontId="2" fillId="0" borderId="85" xfId="59" applyBorder="1" applyAlignment="1">
      <alignment horizontal="center"/>
      <protection/>
    </xf>
    <xf numFmtId="0" fontId="2" fillId="0" borderId="86" xfId="59" applyFont="1" applyFill="1" applyBorder="1">
      <alignment/>
      <protection/>
    </xf>
    <xf numFmtId="3" fontId="2" fillId="0" borderId="107" xfId="59" applyNumberFormat="1" applyFill="1" applyBorder="1" applyAlignment="1">
      <alignment horizontal="right"/>
      <protection/>
    </xf>
    <xf numFmtId="0" fontId="45" fillId="0" borderId="85" xfId="59" applyFont="1" applyBorder="1" applyAlignment="1">
      <alignment horizontal="center"/>
      <protection/>
    </xf>
    <xf numFmtId="0" fontId="45" fillId="0" borderId="86" xfId="59" applyFont="1" applyFill="1" applyBorder="1">
      <alignment/>
      <protection/>
    </xf>
    <xf numFmtId="3" fontId="45" fillId="0" borderId="107" xfId="59" applyNumberFormat="1" applyFont="1" applyFill="1" applyBorder="1" applyAlignment="1">
      <alignment horizontal="left"/>
      <protection/>
    </xf>
    <xf numFmtId="0" fontId="45" fillId="0" borderId="0" xfId="59" applyFont="1">
      <alignment/>
      <protection/>
    </xf>
    <xf numFmtId="0" fontId="2" fillId="0" borderId="86" xfId="59" applyBorder="1">
      <alignment/>
      <protection/>
    </xf>
    <xf numFmtId="3" fontId="2" fillId="0" borderId="107" xfId="59" applyNumberFormat="1" applyBorder="1" applyAlignment="1">
      <alignment horizontal="right"/>
      <protection/>
    </xf>
    <xf numFmtId="0" fontId="2" fillId="0" borderId="121" xfId="59" applyBorder="1" applyAlignment="1">
      <alignment horizontal="center"/>
      <protection/>
    </xf>
    <xf numFmtId="0" fontId="12" fillId="0" borderId="130" xfId="59" applyFont="1" applyBorder="1">
      <alignment/>
      <protection/>
    </xf>
    <xf numFmtId="3" fontId="12" fillId="0" borderId="123" xfId="59" applyNumberFormat="1" applyFont="1" applyBorder="1" applyAlignment="1">
      <alignment horizontal="right"/>
      <protection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7" fillId="33" borderId="131" xfId="0" applyFont="1" applyFill="1" applyBorder="1" applyAlignment="1">
      <alignment horizontal="center"/>
    </xf>
    <xf numFmtId="0" fontId="7" fillId="33" borderId="132" xfId="0" applyFont="1" applyFill="1" applyBorder="1" applyAlignment="1">
      <alignment horizontal="center" wrapText="1"/>
    </xf>
    <xf numFmtId="0" fontId="7" fillId="33" borderId="133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 wrapText="1"/>
    </xf>
    <xf numFmtId="0" fontId="3" fillId="33" borderId="134" xfId="0" applyFont="1" applyFill="1" applyBorder="1" applyAlignment="1">
      <alignment horizontal="center"/>
    </xf>
    <xf numFmtId="0" fontId="7" fillId="33" borderId="135" xfId="0" applyFont="1" applyFill="1" applyBorder="1" applyAlignment="1">
      <alignment horizontal="center" wrapText="1"/>
    </xf>
    <xf numFmtId="0" fontId="48" fillId="33" borderId="74" xfId="0" applyFont="1" applyFill="1" applyBorder="1" applyAlignment="1">
      <alignment horizontal="center"/>
    </xf>
    <xf numFmtId="0" fontId="48" fillId="33" borderId="109" xfId="0" applyFont="1" applyFill="1" applyBorder="1" applyAlignment="1">
      <alignment horizontal="center" wrapText="1"/>
    </xf>
    <xf numFmtId="3" fontId="48" fillId="0" borderId="136" xfId="0" applyNumberFormat="1" applyFont="1" applyFill="1" applyBorder="1" applyAlignment="1">
      <alignment horizontal="center"/>
    </xf>
    <xf numFmtId="0" fontId="12" fillId="33" borderId="133" xfId="0" applyFont="1" applyFill="1" applyBorder="1" applyAlignment="1">
      <alignment horizontal="center"/>
    </xf>
    <xf numFmtId="0" fontId="12" fillId="33" borderId="88" xfId="0" applyFont="1" applyFill="1" applyBorder="1" applyAlignment="1">
      <alignment/>
    </xf>
    <xf numFmtId="3" fontId="12" fillId="0" borderId="93" xfId="0" applyNumberFormat="1" applyFont="1" applyFill="1" applyBorder="1" applyAlignment="1">
      <alignment horizontal="right"/>
    </xf>
    <xf numFmtId="0" fontId="4" fillId="33" borderId="95" xfId="0" applyFont="1" applyFill="1" applyBorder="1" applyAlignment="1">
      <alignment horizontal="center"/>
    </xf>
    <xf numFmtId="0" fontId="4" fillId="33" borderId="88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133" xfId="0" applyFont="1" applyFill="1" applyBorder="1" applyAlignment="1">
      <alignment horizontal="center"/>
    </xf>
    <xf numFmtId="0" fontId="16" fillId="33" borderId="88" xfId="0" applyFont="1" applyFill="1" applyBorder="1" applyAlignment="1">
      <alignment/>
    </xf>
    <xf numFmtId="3" fontId="16" fillId="0" borderId="93" xfId="0" applyNumberFormat="1" applyFont="1" applyFill="1" applyBorder="1" applyAlignment="1">
      <alignment horizontal="right" vertical="center"/>
    </xf>
    <xf numFmtId="0" fontId="3" fillId="33" borderId="95" xfId="0" applyFont="1" applyFill="1" applyBorder="1" applyAlignment="1">
      <alignment horizontal="center"/>
    </xf>
    <xf numFmtId="0" fontId="4" fillId="33" borderId="109" xfId="0" applyFont="1" applyFill="1" applyBorder="1" applyAlignment="1">
      <alignment vertical="center"/>
    </xf>
    <xf numFmtId="3" fontId="16" fillId="0" borderId="74" xfId="0" applyNumberFormat="1" applyFont="1" applyFill="1" applyBorder="1" applyAlignment="1">
      <alignment horizontal="right" vertical="center"/>
    </xf>
    <xf numFmtId="0" fontId="3" fillId="33" borderId="133" xfId="0" applyFont="1" applyFill="1" applyBorder="1" applyAlignment="1">
      <alignment horizontal="center"/>
    </xf>
    <xf numFmtId="0" fontId="16" fillId="33" borderId="133" xfId="0" applyFont="1" applyFill="1" applyBorder="1" applyAlignment="1">
      <alignment horizontal="center" vertical="top"/>
    </xf>
    <xf numFmtId="0" fontId="16" fillId="33" borderId="88" xfId="0" applyFont="1" applyFill="1" applyBorder="1" applyAlignment="1">
      <alignment vertical="top"/>
    </xf>
    <xf numFmtId="0" fontId="4" fillId="33" borderId="88" xfId="0" applyFont="1" applyFill="1" applyBorder="1" applyAlignment="1">
      <alignment vertical="center"/>
    </xf>
    <xf numFmtId="0" fontId="12" fillId="33" borderId="137" xfId="0" applyFont="1" applyFill="1" applyBorder="1" applyAlignment="1">
      <alignment horizontal="center"/>
    </xf>
    <xf numFmtId="0" fontId="12" fillId="33" borderId="138" xfId="0" applyFont="1" applyFill="1" applyBorder="1" applyAlignment="1">
      <alignment/>
    </xf>
    <xf numFmtId="3" fontId="12" fillId="0" borderId="74" xfId="0" applyNumberFormat="1" applyFont="1" applyFill="1" applyBorder="1" applyAlignment="1">
      <alignment horizontal="right"/>
    </xf>
    <xf numFmtId="0" fontId="0" fillId="0" borderId="95" xfId="0" applyBorder="1" applyAlignment="1">
      <alignment/>
    </xf>
    <xf numFmtId="0" fontId="3" fillId="33" borderId="12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139" xfId="0" applyFont="1" applyBorder="1" applyAlignment="1">
      <alignment horizontal="center"/>
    </xf>
    <xf numFmtId="0" fontId="25" fillId="0" borderId="140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48" xfId="0" applyFont="1" applyBorder="1" applyAlignment="1">
      <alignment/>
    </xf>
    <xf numFmtId="0" fontId="28" fillId="0" borderId="141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141" xfId="0" applyFont="1" applyBorder="1" applyAlignment="1">
      <alignment/>
    </xf>
    <xf numFmtId="3" fontId="25" fillId="0" borderId="53" xfId="0" applyNumberFormat="1" applyFont="1" applyBorder="1" applyAlignment="1">
      <alignment/>
    </xf>
    <xf numFmtId="3" fontId="25" fillId="0" borderId="68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141" xfId="0" applyFont="1" applyBorder="1" applyAlignment="1" applyProtection="1">
      <alignment/>
      <protection locked="0"/>
    </xf>
    <xf numFmtId="0" fontId="51" fillId="0" borderId="27" xfId="0" applyFont="1" applyBorder="1" applyAlignment="1">
      <alignment/>
    </xf>
    <xf numFmtId="0" fontId="25" fillId="0" borderId="21" xfId="0" applyFont="1" applyBorder="1" applyAlignment="1">
      <alignment/>
    </xf>
    <xf numFmtId="0" fontId="28" fillId="0" borderId="0" xfId="0" applyFont="1" applyAlignment="1">
      <alignment/>
    </xf>
    <xf numFmtId="0" fontId="25" fillId="0" borderId="142" xfId="0" applyFont="1" applyBorder="1" applyAlignment="1">
      <alignment/>
    </xf>
    <xf numFmtId="0" fontId="28" fillId="0" borderId="97" xfId="0" applyFont="1" applyBorder="1" applyAlignment="1">
      <alignment/>
    </xf>
    <xf numFmtId="0" fontId="25" fillId="0" borderId="143" xfId="0" applyFont="1" applyBorder="1" applyAlignment="1">
      <alignment/>
    </xf>
    <xf numFmtId="0" fontId="25" fillId="0" borderId="0" xfId="0" applyFont="1" applyAlignment="1">
      <alignment wrapText="1"/>
    </xf>
    <xf numFmtId="172" fontId="25" fillId="0" borderId="0" xfId="0" applyNumberFormat="1" applyFont="1" applyAlignment="1">
      <alignment/>
    </xf>
    <xf numFmtId="0" fontId="41" fillId="0" borderId="0" xfId="59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center" vertical="center"/>
      <protection/>
    </xf>
    <xf numFmtId="0" fontId="39" fillId="0" borderId="0" xfId="59" applyFont="1" applyFill="1" applyAlignment="1">
      <alignment vertical="center"/>
      <protection/>
    </xf>
    <xf numFmtId="3" fontId="37" fillId="0" borderId="0" xfId="59" applyNumberFormat="1" applyFont="1" applyFill="1" applyBorder="1" applyAlignment="1">
      <alignment horizontal="right" vertical="center" wrapText="1"/>
      <protection/>
    </xf>
    <xf numFmtId="0" fontId="39" fillId="0" borderId="0" xfId="59" applyFont="1" applyFill="1">
      <alignment/>
      <protection/>
    </xf>
    <xf numFmtId="0" fontId="41" fillId="0" borderId="77" xfId="59" applyFont="1" applyFill="1" applyBorder="1" applyAlignment="1">
      <alignment vertical="center"/>
      <protection/>
    </xf>
    <xf numFmtId="3" fontId="37" fillId="0" borderId="101" xfId="59" applyNumberFormat="1" applyFont="1" applyFill="1" applyBorder="1" applyAlignment="1">
      <alignment horizontal="right" vertical="center" wrapText="1"/>
      <protection/>
    </xf>
    <xf numFmtId="3" fontId="37" fillId="0" borderId="102" xfId="59" applyNumberFormat="1" applyFont="1" applyFill="1" applyBorder="1" applyAlignment="1">
      <alignment horizontal="right" vertical="center" wrapText="1"/>
      <protection/>
    </xf>
    <xf numFmtId="0" fontId="37" fillId="0" borderId="80" xfId="59" applyFont="1" applyFill="1" applyBorder="1" applyAlignment="1">
      <alignment horizontal="left" vertical="center" wrapText="1"/>
      <protection/>
    </xf>
    <xf numFmtId="3" fontId="37" fillId="0" borderId="65" xfId="59" applyNumberFormat="1" applyFont="1" applyFill="1" applyBorder="1" applyAlignment="1">
      <alignment horizontal="right" vertical="center" wrapText="1"/>
      <protection/>
    </xf>
    <xf numFmtId="3" fontId="37" fillId="0" borderId="104" xfId="59" applyNumberFormat="1" applyFont="1" applyFill="1" applyBorder="1" applyAlignment="1">
      <alignment horizontal="right" vertical="center" wrapText="1"/>
      <protection/>
    </xf>
    <xf numFmtId="3" fontId="41" fillId="0" borderId="0" xfId="59" applyNumberFormat="1" applyFont="1" applyFill="1" applyBorder="1" applyAlignment="1">
      <alignment horizontal="right" vertical="center" wrapText="1"/>
      <protection/>
    </xf>
    <xf numFmtId="3" fontId="52" fillId="0" borderId="0" xfId="59" applyNumberFormat="1" applyFont="1" applyFill="1" applyBorder="1" applyAlignment="1">
      <alignment horizontal="right" vertical="center" wrapText="1"/>
      <protection/>
    </xf>
    <xf numFmtId="3" fontId="53" fillId="0" borderId="0" xfId="59" applyNumberFormat="1" applyFont="1" applyFill="1" applyBorder="1" applyAlignment="1">
      <alignment horizontal="right" vertical="center" wrapText="1"/>
      <protection/>
    </xf>
    <xf numFmtId="3" fontId="41" fillId="0" borderId="65" xfId="59" applyNumberFormat="1" applyFont="1" applyFill="1" applyBorder="1" applyAlignment="1">
      <alignment horizontal="left" vertical="center" wrapText="1"/>
      <protection/>
    </xf>
    <xf numFmtId="3" fontId="37" fillId="0" borderId="65" xfId="59" applyNumberFormat="1" applyFont="1" applyFill="1" applyBorder="1" applyAlignment="1">
      <alignment horizontal="left" vertical="center" wrapText="1"/>
      <protection/>
    </xf>
    <xf numFmtId="3" fontId="37" fillId="0" borderId="65" xfId="59" applyNumberFormat="1" applyFont="1" applyFill="1" applyBorder="1" applyAlignment="1">
      <alignment horizontal="center" vertical="center" wrapText="1"/>
      <protection/>
    </xf>
    <xf numFmtId="3" fontId="41" fillId="0" borderId="104" xfId="59" applyNumberFormat="1" applyFont="1" applyFill="1" applyBorder="1" applyAlignment="1">
      <alignment horizontal="right" vertical="center" wrapText="1"/>
      <protection/>
    </xf>
    <xf numFmtId="3" fontId="39" fillId="0" borderId="0" xfId="59" applyNumberFormat="1" applyFont="1" applyFill="1" applyAlignment="1">
      <alignment vertical="center"/>
      <protection/>
    </xf>
    <xf numFmtId="3" fontId="37" fillId="0" borderId="65" xfId="59" applyNumberFormat="1" applyFont="1" applyFill="1" applyBorder="1" applyAlignment="1" quotePrefix="1">
      <alignment horizontal="left" vertical="center" wrapText="1"/>
      <protection/>
    </xf>
    <xf numFmtId="3" fontId="53" fillId="0" borderId="0" xfId="59" applyNumberFormat="1" applyFont="1" applyFill="1" applyBorder="1" applyAlignment="1">
      <alignment horizontal="right" vertical="center"/>
      <protection/>
    </xf>
    <xf numFmtId="3" fontId="37" fillId="0" borderId="0" xfId="59" applyNumberFormat="1" applyFont="1" applyFill="1" applyBorder="1" applyAlignment="1">
      <alignment horizontal="right" vertical="center"/>
      <protection/>
    </xf>
    <xf numFmtId="3" fontId="41" fillId="0" borderId="0" xfId="59" applyNumberFormat="1" applyFont="1" applyFill="1" applyBorder="1" applyAlignment="1">
      <alignment horizontal="right" vertical="center"/>
      <protection/>
    </xf>
    <xf numFmtId="3" fontId="52" fillId="0" borderId="0" xfId="59" applyNumberFormat="1" applyFont="1" applyFill="1" applyBorder="1" applyAlignment="1">
      <alignment horizontal="right" vertical="center"/>
      <protection/>
    </xf>
    <xf numFmtId="0" fontId="37" fillId="0" borderId="121" xfId="59" applyFont="1" applyFill="1" applyBorder="1" applyAlignment="1">
      <alignment horizontal="left" vertical="center" wrapText="1"/>
      <protection/>
    </xf>
    <xf numFmtId="3" fontId="41" fillId="0" borderId="122" xfId="59" applyNumberFormat="1" applyFont="1" applyFill="1" applyBorder="1" applyAlignment="1">
      <alignment horizontal="left" vertical="center" wrapText="1"/>
      <protection/>
    </xf>
    <xf numFmtId="3" fontId="41" fillId="0" borderId="122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 applyBorder="1" applyAlignment="1">
      <alignment horizontal="left"/>
      <protection/>
    </xf>
    <xf numFmtId="3" fontId="39" fillId="0" borderId="0" xfId="59" applyNumberFormat="1" applyFont="1" applyFill="1">
      <alignment/>
      <protection/>
    </xf>
    <xf numFmtId="3" fontId="42" fillId="0" borderId="0" xfId="59" applyNumberFormat="1" applyFont="1" applyFill="1" applyBorder="1" applyAlignment="1">
      <alignment horizontal="right" vertical="center" wrapText="1"/>
      <protection/>
    </xf>
    <xf numFmtId="0" fontId="37" fillId="0" borderId="0" xfId="59" applyFont="1" applyFill="1" applyBorder="1" applyAlignment="1">
      <alignment horizontal="center" vertical="center"/>
      <protection/>
    </xf>
    <xf numFmtId="3" fontId="54" fillId="0" borderId="0" xfId="59" applyNumberFormat="1" applyFont="1" applyFill="1" applyBorder="1" applyAlignment="1">
      <alignment horizontal="right" vertical="center" wrapText="1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0" fontId="2" fillId="0" borderId="0" xfId="59" applyFill="1" applyBorder="1" applyAlignment="1">
      <alignment horizontal="center" vertical="center" wrapText="1"/>
      <protection/>
    </xf>
    <xf numFmtId="3" fontId="37" fillId="0" borderId="0" xfId="59" applyNumberFormat="1" applyFont="1" applyFill="1" applyBorder="1" applyAlignment="1">
      <alignment horizontal="center" vertical="center"/>
      <protection/>
    </xf>
    <xf numFmtId="3" fontId="41" fillId="0" borderId="0" xfId="59" applyNumberFormat="1" applyFont="1" applyFill="1" applyBorder="1" applyAlignment="1">
      <alignment horizontal="center" vertical="center" wrapText="1"/>
      <protection/>
    </xf>
    <xf numFmtId="3" fontId="50" fillId="0" borderId="0" xfId="59" applyNumberFormat="1" applyFont="1" applyFill="1" applyBorder="1" applyAlignment="1">
      <alignment horizontal="center" vertical="center" wrapText="1"/>
      <protection/>
    </xf>
    <xf numFmtId="3" fontId="39" fillId="0" borderId="0" xfId="59" applyNumberFormat="1" applyFont="1" applyFill="1" applyBorder="1" applyAlignment="1">
      <alignment horizontal="center" vertical="center"/>
      <protection/>
    </xf>
    <xf numFmtId="0" fontId="37" fillId="0" borderId="0" xfId="59" applyFont="1" applyFill="1" applyBorder="1" applyAlignment="1">
      <alignment horizontal="left" vertical="center"/>
      <protection/>
    </xf>
    <xf numFmtId="3" fontId="50" fillId="0" borderId="0" xfId="59" applyNumberFormat="1" applyFont="1" applyFill="1" applyBorder="1" applyAlignment="1">
      <alignment horizontal="right" vertical="center" wrapText="1"/>
      <protection/>
    </xf>
    <xf numFmtId="3" fontId="39" fillId="0" borderId="0" xfId="59" applyNumberFormat="1" applyFont="1" applyFill="1" applyBorder="1" applyAlignment="1">
      <alignment horizontal="right" vertical="center" wrapText="1"/>
      <protection/>
    </xf>
    <xf numFmtId="3" fontId="55" fillId="0" borderId="0" xfId="59" applyNumberFormat="1" applyFont="1" applyFill="1" applyBorder="1" applyAlignment="1">
      <alignment horizontal="right" vertical="center" wrapText="1"/>
      <protection/>
    </xf>
    <xf numFmtId="0" fontId="37" fillId="0" borderId="0" xfId="59" applyFont="1" applyFill="1" applyBorder="1">
      <alignment/>
      <protection/>
    </xf>
    <xf numFmtId="0" fontId="39" fillId="0" borderId="0" xfId="59" applyFont="1" applyFill="1" applyBorder="1">
      <alignment/>
      <protection/>
    </xf>
    <xf numFmtId="0" fontId="5" fillId="33" borderId="65" xfId="0" applyFont="1" applyFill="1" applyBorder="1" applyAlignment="1">
      <alignment horizontal="left" wrapText="1"/>
    </xf>
    <xf numFmtId="175" fontId="5" fillId="33" borderId="65" xfId="42" applyNumberFormat="1" applyFont="1" applyFill="1" applyBorder="1" applyAlignment="1" applyProtection="1">
      <alignment/>
      <protection/>
    </xf>
    <xf numFmtId="0" fontId="26" fillId="33" borderId="144" xfId="0" applyFont="1" applyFill="1" applyBorder="1" applyAlignment="1">
      <alignment horizontal="center" vertical="center"/>
    </xf>
    <xf numFmtId="3" fontId="5" fillId="33" borderId="104" xfId="0" applyNumberFormat="1" applyFont="1" applyFill="1" applyBorder="1" applyAlignment="1" applyProtection="1">
      <alignment/>
      <protection hidden="1"/>
    </xf>
    <xf numFmtId="49" fontId="78" fillId="0" borderId="80" xfId="64" applyNumberFormat="1" applyBorder="1" applyAlignment="1">
      <alignment horizontal="center"/>
      <protection/>
    </xf>
    <xf numFmtId="0" fontId="24" fillId="33" borderId="145" xfId="0" applyFont="1" applyFill="1" applyBorder="1" applyAlignment="1">
      <alignment horizontal="center"/>
    </xf>
    <xf numFmtId="3" fontId="5" fillId="33" borderId="46" xfId="0" applyNumberFormat="1" applyFont="1" applyFill="1" applyBorder="1" applyAlignment="1" applyProtection="1">
      <alignment/>
      <protection hidden="1"/>
    </xf>
    <xf numFmtId="0" fontId="26" fillId="33" borderId="145" xfId="0" applyFont="1" applyFill="1" applyBorder="1" applyAlignment="1">
      <alignment horizontal="center"/>
    </xf>
    <xf numFmtId="0" fontId="5" fillId="33" borderId="146" xfId="0" applyFont="1" applyFill="1" applyBorder="1" applyAlignment="1" applyProtection="1">
      <alignment/>
      <protection hidden="1"/>
    </xf>
    <xf numFmtId="0" fontId="5" fillId="33" borderId="96" xfId="0" applyFont="1" applyFill="1" applyBorder="1" applyAlignment="1" applyProtection="1">
      <alignment horizontal="center"/>
      <protection hidden="1"/>
    </xf>
    <xf numFmtId="0" fontId="24" fillId="33" borderId="133" xfId="0" applyFont="1" applyFill="1" applyBorder="1" applyAlignment="1" applyProtection="1">
      <alignment/>
      <protection hidden="1"/>
    </xf>
    <xf numFmtId="0" fontId="5" fillId="33" borderId="147" xfId="0" applyFont="1" applyFill="1" applyBorder="1" applyAlignment="1" applyProtection="1">
      <alignment horizontal="center"/>
      <protection hidden="1"/>
    </xf>
    <xf numFmtId="0" fontId="24" fillId="33" borderId="131" xfId="0" applyFont="1" applyFill="1" applyBorder="1" applyAlignment="1" applyProtection="1">
      <alignment/>
      <protection hidden="1"/>
    </xf>
    <xf numFmtId="0" fontId="26" fillId="33" borderId="14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75" fontId="4" fillId="33" borderId="149" xfId="42" applyNumberFormat="1" applyFont="1" applyFill="1" applyBorder="1" applyAlignment="1" applyProtection="1">
      <alignment vertical="center"/>
      <protection/>
    </xf>
    <xf numFmtId="0" fontId="24" fillId="33" borderId="133" xfId="0" applyFont="1" applyFill="1" applyBorder="1" applyAlignment="1" applyProtection="1">
      <alignment horizontal="center" wrapText="1"/>
      <protection hidden="1"/>
    </xf>
    <xf numFmtId="0" fontId="7" fillId="33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15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51" xfId="0" applyFont="1" applyFill="1" applyBorder="1" applyAlignment="1">
      <alignment horizontal="center"/>
    </xf>
    <xf numFmtId="0" fontId="10" fillId="0" borderId="152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5" fontId="10" fillId="0" borderId="104" xfId="42" applyNumberFormat="1" applyFont="1" applyFill="1" applyBorder="1" applyAlignment="1" applyProtection="1">
      <alignment/>
      <protection/>
    </xf>
    <xf numFmtId="175" fontId="10" fillId="0" borderId="153" xfId="42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178" fontId="40" fillId="0" borderId="0" xfId="44" applyNumberFormat="1" applyFont="1" applyAlignment="1">
      <alignment/>
    </xf>
    <xf numFmtId="3" fontId="41" fillId="0" borderId="123" xfId="59" applyNumberFormat="1" applyFont="1" applyFill="1" applyBorder="1" applyAlignment="1">
      <alignment horizontal="right" vertical="center" wrapText="1"/>
      <protection/>
    </xf>
    <xf numFmtId="0" fontId="10" fillId="0" borderId="81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154" xfId="0" applyFont="1" applyFill="1" applyBorder="1" applyAlignment="1">
      <alignment horizontal="center"/>
    </xf>
    <xf numFmtId="0" fontId="10" fillId="0" borderId="81" xfId="0" applyFont="1" applyFill="1" applyBorder="1" applyAlignment="1">
      <alignment horizontal="center"/>
    </xf>
    <xf numFmtId="0" fontId="48" fillId="0" borderId="15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10" fillId="0" borderId="155" xfId="0" applyFont="1" applyFill="1" applyBorder="1" applyAlignment="1">
      <alignment horizontal="center"/>
    </xf>
    <xf numFmtId="0" fontId="10" fillId="0" borderId="145" xfId="0" applyFont="1" applyFill="1" applyBorder="1" applyAlignment="1">
      <alignment horizontal="center"/>
    </xf>
    <xf numFmtId="0" fontId="10" fillId="0" borderId="144" xfId="0" applyFont="1" applyFill="1" applyBorder="1" applyAlignment="1">
      <alignment horizontal="center"/>
    </xf>
    <xf numFmtId="0" fontId="10" fillId="0" borderId="156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/>
    </xf>
    <xf numFmtId="0" fontId="48" fillId="0" borderId="95" xfId="0" applyFont="1" applyFill="1" applyBorder="1" applyAlignment="1">
      <alignment horizontal="center"/>
    </xf>
    <xf numFmtId="0" fontId="48" fillId="0" borderId="144" xfId="0" applyFont="1" applyFill="1" applyBorder="1" applyAlignment="1">
      <alignment horizontal="center" vertical="center"/>
    </xf>
    <xf numFmtId="0" fontId="48" fillId="0" borderId="157" xfId="0" applyFont="1" applyFill="1" applyBorder="1" applyAlignment="1">
      <alignment horizontal="center" vertical="center"/>
    </xf>
    <xf numFmtId="0" fontId="48" fillId="0" borderId="95" xfId="0" applyFont="1" applyFill="1" applyBorder="1" applyAlignment="1">
      <alignment horizontal="center" vertical="center"/>
    </xf>
    <xf numFmtId="0" fontId="48" fillId="0" borderId="143" xfId="0" applyFont="1" applyFill="1" applyBorder="1" applyAlignment="1">
      <alignment horizontal="center" vertical="center"/>
    </xf>
    <xf numFmtId="0" fontId="28" fillId="0" borderId="158" xfId="60" applyFont="1" applyFill="1" applyBorder="1" applyAlignment="1">
      <alignment/>
      <protection/>
    </xf>
    <xf numFmtId="0" fontId="34" fillId="0" borderId="95" xfId="60" applyFont="1" applyFill="1" applyBorder="1" applyAlignment="1">
      <alignment horizontal="center"/>
      <protection/>
    </xf>
    <xf numFmtId="0" fontId="29" fillId="0" borderId="145" xfId="60" applyFont="1" applyFill="1" applyBorder="1">
      <alignment/>
      <protection/>
    </xf>
    <xf numFmtId="0" fontId="34" fillId="0" borderId="130" xfId="60" applyFont="1" applyFill="1" applyBorder="1">
      <alignment/>
      <protection/>
    </xf>
    <xf numFmtId="3" fontId="34" fillId="0" borderId="159" xfId="60" applyNumberFormat="1" applyFont="1" applyFill="1" applyBorder="1" applyAlignment="1">
      <alignment horizontal="right"/>
      <protection/>
    </xf>
    <xf numFmtId="0" fontId="37" fillId="0" borderId="0" xfId="61" applyFont="1">
      <alignment/>
      <protection/>
    </xf>
    <xf numFmtId="0" fontId="37" fillId="0" borderId="0" xfId="61" applyFont="1" applyBorder="1">
      <alignment/>
      <protection/>
    </xf>
    <xf numFmtId="0" fontId="37" fillId="0" borderId="0" xfId="61" applyFont="1" applyAlignment="1">
      <alignment vertical="center"/>
      <protection/>
    </xf>
    <xf numFmtId="0" fontId="37" fillId="0" borderId="84" xfId="61" applyFont="1" applyBorder="1" applyAlignment="1">
      <alignment vertical="center"/>
      <protection/>
    </xf>
    <xf numFmtId="3" fontId="49" fillId="0" borderId="80" xfId="61" applyNumberFormat="1" applyFont="1" applyFill="1" applyBorder="1" applyAlignment="1" quotePrefix="1">
      <alignment horizontal="center" vertical="center"/>
      <protection/>
    </xf>
    <xf numFmtId="3" fontId="49" fillId="0" borderId="65" xfId="61" applyNumberFormat="1" applyFont="1" applyFill="1" applyBorder="1" applyAlignment="1">
      <alignment horizontal="center" vertical="center"/>
      <protection/>
    </xf>
    <xf numFmtId="3" fontId="49" fillId="0" borderId="104" xfId="61" applyNumberFormat="1" applyFont="1" applyFill="1" applyBorder="1" applyAlignment="1">
      <alignment horizontal="center" vertical="center"/>
      <protection/>
    </xf>
    <xf numFmtId="3" fontId="49" fillId="0" borderId="80" xfId="61" applyNumberFormat="1" applyFont="1" applyFill="1" applyBorder="1" applyAlignment="1">
      <alignment horizontal="center" vertical="center"/>
      <protection/>
    </xf>
    <xf numFmtId="3" fontId="37" fillId="0" borderId="0" xfId="61" applyNumberFormat="1" applyFont="1" applyAlignment="1">
      <alignment vertical="center"/>
      <protection/>
    </xf>
    <xf numFmtId="0" fontId="37" fillId="0" borderId="84" xfId="61" applyFont="1" applyBorder="1" applyAlignment="1">
      <alignment vertical="center" wrapText="1"/>
      <protection/>
    </xf>
    <xf numFmtId="3" fontId="49" fillId="0" borderId="80" xfId="63" applyNumberFormat="1" applyFont="1" applyFill="1" applyBorder="1" applyAlignment="1">
      <alignment horizontal="center" vertical="center"/>
      <protection/>
    </xf>
    <xf numFmtId="3" fontId="49" fillId="0" borderId="65" xfId="63" applyNumberFormat="1" applyFont="1" applyFill="1" applyBorder="1" applyAlignment="1">
      <alignment horizontal="center" vertical="center"/>
      <protection/>
    </xf>
    <xf numFmtId="0" fontId="37" fillId="0" borderId="159" xfId="61" applyFont="1" applyBorder="1" applyAlignment="1">
      <alignment vertical="center"/>
      <protection/>
    </xf>
    <xf numFmtId="3" fontId="49" fillId="0" borderId="121" xfId="61" applyNumberFormat="1" applyFont="1" applyFill="1" applyBorder="1" applyAlignment="1">
      <alignment horizontal="center" vertical="center"/>
      <protection/>
    </xf>
    <xf numFmtId="3" fontId="49" fillId="0" borderId="122" xfId="61" applyNumberFormat="1" applyFont="1" applyFill="1" applyBorder="1" applyAlignment="1">
      <alignment horizontal="center" vertical="center"/>
      <protection/>
    </xf>
    <xf numFmtId="3" fontId="49" fillId="0" borderId="123" xfId="61" applyNumberFormat="1" applyFont="1" applyFill="1" applyBorder="1" applyAlignment="1">
      <alignment horizontal="center" vertical="center"/>
      <protection/>
    </xf>
    <xf numFmtId="0" fontId="37" fillId="37" borderId="109" xfId="61" applyFont="1" applyFill="1" applyBorder="1" applyAlignment="1">
      <alignment vertical="center"/>
      <protection/>
    </xf>
    <xf numFmtId="3" fontId="49" fillId="37" borderId="72" xfId="61" applyNumberFormat="1" applyFont="1" applyFill="1" applyBorder="1" applyAlignment="1">
      <alignment horizontal="center" vertical="center"/>
      <protection/>
    </xf>
    <xf numFmtId="0" fontId="37" fillId="0" borderId="0" xfId="61" applyFont="1" applyFill="1" applyBorder="1" applyAlignment="1">
      <alignment vertical="center"/>
      <protection/>
    </xf>
    <xf numFmtId="0" fontId="19" fillId="0" borderId="92" xfId="59" applyFont="1" applyBorder="1" applyAlignment="1">
      <alignment horizontal="right" vertical="center"/>
      <protection/>
    </xf>
    <xf numFmtId="3" fontId="17" fillId="0" borderId="82" xfId="59" applyNumberFormat="1" applyFont="1" applyBorder="1" applyAlignment="1">
      <alignment horizontal="right" vertical="center" wrapText="1"/>
      <protection/>
    </xf>
    <xf numFmtId="178" fontId="18" fillId="0" borderId="0" xfId="43" applyNumberFormat="1" applyFont="1" applyAlignment="1">
      <alignment vertical="center"/>
    </xf>
    <xf numFmtId="178" fontId="17" fillId="0" borderId="0" xfId="43" applyNumberFormat="1" applyFont="1" applyAlignment="1">
      <alignment vertical="center"/>
    </xf>
    <xf numFmtId="3" fontId="17" fillId="0" borderId="0" xfId="59" applyNumberFormat="1" applyFont="1" applyAlignment="1">
      <alignment vertical="center"/>
      <protection/>
    </xf>
    <xf numFmtId="0" fontId="3" fillId="33" borderId="88" xfId="0" applyFont="1" applyFill="1" applyBorder="1" applyAlignment="1">
      <alignment/>
    </xf>
    <xf numFmtId="3" fontId="3" fillId="0" borderId="93" xfId="0" applyNumberFormat="1" applyFont="1" applyFill="1" applyBorder="1" applyAlignment="1">
      <alignment horizontal="right" vertical="center"/>
    </xf>
    <xf numFmtId="0" fontId="16" fillId="33" borderId="95" xfId="0" applyFont="1" applyFill="1" applyBorder="1" applyAlignment="1">
      <alignment horizontal="center"/>
    </xf>
    <xf numFmtId="3" fontId="3" fillId="0" borderId="9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16" fillId="33" borderId="95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1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60" xfId="0" applyFont="1" applyFill="1" applyBorder="1" applyAlignment="1">
      <alignment horizontal="center"/>
    </xf>
    <xf numFmtId="0" fontId="9" fillId="33" borderId="65" xfId="0" applyFont="1" applyFill="1" applyBorder="1" applyAlignment="1" applyProtection="1">
      <alignment horizontal="center" vertical="center"/>
      <protection/>
    </xf>
    <xf numFmtId="0" fontId="3" fillId="35" borderId="65" xfId="0" applyFont="1" applyFill="1" applyBorder="1" applyAlignment="1">
      <alignment horizontal="center"/>
    </xf>
    <xf numFmtId="0" fontId="3" fillId="38" borderId="65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13" fillId="33" borderId="65" xfId="0" applyFont="1" applyFill="1" applyBorder="1" applyAlignment="1" applyProtection="1">
      <alignment horizontal="left" vertical="center"/>
      <protection/>
    </xf>
    <xf numFmtId="3" fontId="16" fillId="0" borderId="65" xfId="0" applyNumberFormat="1" applyFont="1" applyFill="1" applyBorder="1" applyAlignment="1" applyProtection="1">
      <alignment vertical="center"/>
      <protection/>
    </xf>
    <xf numFmtId="0" fontId="9" fillId="33" borderId="65" xfId="0" applyFont="1" applyFill="1" applyBorder="1" applyAlignment="1" applyProtection="1">
      <alignment vertical="center"/>
      <protection/>
    </xf>
    <xf numFmtId="3" fontId="7" fillId="0" borderId="65" xfId="0" applyNumberFormat="1" applyFont="1" applyFill="1" applyBorder="1" applyAlignment="1" applyProtection="1">
      <alignment vertical="center"/>
      <protection/>
    </xf>
    <xf numFmtId="0" fontId="9" fillId="0" borderId="65" xfId="0" applyFont="1" applyFill="1" applyBorder="1" applyAlignment="1" applyProtection="1">
      <alignment vertical="center"/>
      <protection/>
    </xf>
    <xf numFmtId="3" fontId="3" fillId="0" borderId="65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0" fontId="12" fillId="33" borderId="65" xfId="0" applyFont="1" applyFill="1" applyBorder="1" applyAlignment="1" applyProtection="1">
      <alignment vertical="center"/>
      <protection/>
    </xf>
    <xf numFmtId="0" fontId="9" fillId="33" borderId="65" xfId="0" applyFont="1" applyFill="1" applyBorder="1" applyAlignment="1" applyProtection="1">
      <alignment vertical="center"/>
      <protection/>
    </xf>
    <xf numFmtId="0" fontId="13" fillId="33" borderId="65" xfId="0" applyFont="1" applyFill="1" applyBorder="1" applyAlignment="1" applyProtection="1">
      <alignment vertical="center"/>
      <protection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57" fillId="0" borderId="65" xfId="0" applyNumberFormat="1" applyFont="1" applyFill="1" applyBorder="1" applyAlignment="1" applyProtection="1">
      <alignment vertical="center"/>
      <protection locked="0"/>
    </xf>
    <xf numFmtId="0" fontId="13" fillId="0" borderId="65" xfId="0" applyFont="1" applyFill="1" applyBorder="1" applyAlignment="1">
      <alignment horizontal="left" vertical="center"/>
    </xf>
    <xf numFmtId="3" fontId="3" fillId="0" borderId="65" xfId="0" applyNumberFormat="1" applyFont="1" applyFill="1" applyBorder="1" applyAlignment="1" applyProtection="1">
      <alignment vertical="center"/>
      <protection/>
    </xf>
    <xf numFmtId="3" fontId="15" fillId="0" borderId="65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/>
    </xf>
    <xf numFmtId="0" fontId="9" fillId="33" borderId="65" xfId="0" applyFont="1" applyFill="1" applyBorder="1" applyAlignment="1">
      <alignment vertical="center"/>
    </xf>
    <xf numFmtId="3" fontId="3" fillId="0" borderId="65" xfId="0" applyNumberFormat="1" applyFont="1" applyFill="1" applyBorder="1" applyAlignment="1" applyProtection="1">
      <alignment vertical="center"/>
      <protection hidden="1"/>
    </xf>
    <xf numFmtId="3" fontId="57" fillId="0" borderId="65" xfId="0" applyNumberFormat="1" applyFont="1" applyFill="1" applyBorder="1" applyAlignment="1" applyProtection="1">
      <alignment vertical="center"/>
      <protection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0" fontId="3" fillId="0" borderId="160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3" fillId="33" borderId="161" xfId="0" applyFont="1" applyFill="1" applyBorder="1" applyAlignment="1">
      <alignment horizontal="center"/>
    </xf>
    <xf numFmtId="0" fontId="3" fillId="33" borderId="131" xfId="0" applyFont="1" applyFill="1" applyBorder="1" applyAlignment="1" applyProtection="1">
      <alignment horizontal="center"/>
      <protection/>
    </xf>
    <xf numFmtId="0" fontId="3" fillId="33" borderId="147" xfId="0" applyFont="1" applyFill="1" applyBorder="1" applyAlignment="1" applyProtection="1">
      <alignment horizontal="center"/>
      <protection/>
    </xf>
    <xf numFmtId="0" fontId="3" fillId="0" borderId="147" xfId="0" applyFont="1" applyFill="1" applyBorder="1" applyAlignment="1">
      <alignment horizontal="center"/>
    </xf>
    <xf numFmtId="0" fontId="9" fillId="33" borderId="133" xfId="0" applyFont="1" applyFill="1" applyBorder="1" applyAlignment="1" applyProtection="1">
      <alignment horizontal="center"/>
      <protection/>
    </xf>
    <xf numFmtId="0" fontId="9" fillId="33" borderId="134" xfId="0" applyFont="1" applyFill="1" applyBorder="1" applyAlignment="1" applyProtection="1">
      <alignment horizontal="center"/>
      <protection/>
    </xf>
    <xf numFmtId="49" fontId="9" fillId="33" borderId="162" xfId="0" applyNumberFormat="1" applyFont="1" applyFill="1" applyBorder="1" applyAlignment="1" applyProtection="1">
      <alignment horizontal="center" vertical="center"/>
      <protection/>
    </xf>
    <xf numFmtId="0" fontId="9" fillId="33" borderId="104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33" borderId="88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3" fontId="16" fillId="0" borderId="81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9" fillId="0" borderId="81" xfId="0" applyNumberFormat="1" applyFont="1" applyFill="1" applyBorder="1" applyAlignment="1" applyProtection="1">
      <alignment vertical="center"/>
      <protection locked="0"/>
    </xf>
    <xf numFmtId="0" fontId="9" fillId="33" borderId="83" xfId="0" applyFont="1" applyFill="1" applyBorder="1" applyAlignment="1">
      <alignment horizontal="center"/>
    </xf>
    <xf numFmtId="3" fontId="13" fillId="0" borderId="83" xfId="0" applyNumberFormat="1" applyFont="1" applyFill="1" applyBorder="1" applyAlignment="1" applyProtection="1">
      <alignment vertical="center"/>
      <protection/>
    </xf>
    <xf numFmtId="3" fontId="12" fillId="0" borderId="83" xfId="0" applyNumberFormat="1" applyFont="1" applyFill="1" applyBorder="1" applyAlignment="1" applyProtection="1">
      <alignment vertical="center"/>
      <protection/>
    </xf>
    <xf numFmtId="3" fontId="12" fillId="0" borderId="83" xfId="0" applyNumberFormat="1" applyFont="1" applyFill="1" applyBorder="1" applyAlignment="1" applyProtection="1">
      <alignment vertical="center"/>
      <protection locked="0"/>
    </xf>
    <xf numFmtId="3" fontId="13" fillId="0" borderId="83" xfId="0" applyNumberFormat="1" applyFont="1" applyFill="1" applyBorder="1" applyAlignment="1" applyProtection="1">
      <alignment vertical="center"/>
      <protection locked="0"/>
    </xf>
    <xf numFmtId="3" fontId="9" fillId="0" borderId="83" xfId="0" applyNumberFormat="1" applyFont="1" applyFill="1" applyBorder="1" applyAlignment="1" applyProtection="1">
      <alignment vertical="center"/>
      <protection locked="0"/>
    </xf>
    <xf numFmtId="49" fontId="9" fillId="33" borderId="97" xfId="0" applyNumberFormat="1" applyFont="1" applyFill="1" applyBorder="1" applyAlignment="1" applyProtection="1">
      <alignment horizontal="center" vertical="center"/>
      <protection/>
    </xf>
    <xf numFmtId="3" fontId="12" fillId="33" borderId="163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 applyProtection="1">
      <alignment vertical="center"/>
      <protection/>
    </xf>
    <xf numFmtId="3" fontId="12" fillId="0" borderId="32" xfId="0" applyNumberFormat="1" applyFont="1" applyFill="1" applyBorder="1" applyAlignment="1" applyProtection="1">
      <alignment vertical="center"/>
      <protection/>
    </xf>
    <xf numFmtId="3" fontId="12" fillId="0" borderId="74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left"/>
    </xf>
    <xf numFmtId="0" fontId="3" fillId="33" borderId="147" xfId="0" applyFont="1" applyFill="1" applyBorder="1" applyAlignment="1" applyProtection="1">
      <alignment horizontal="left"/>
      <protection/>
    </xf>
    <xf numFmtId="0" fontId="9" fillId="33" borderId="60" xfId="0" applyFont="1" applyFill="1" applyBorder="1" applyAlignment="1" applyProtection="1">
      <alignment horizontal="left" wrapText="1"/>
      <protection/>
    </xf>
    <xf numFmtId="0" fontId="9" fillId="33" borderId="60" xfId="0" applyFont="1" applyFill="1" applyBorder="1" applyAlignment="1" applyProtection="1">
      <alignment horizontal="left"/>
      <protection/>
    </xf>
    <xf numFmtId="49" fontId="9" fillId="33" borderId="65" xfId="0" applyNumberFormat="1" applyFont="1" applyFill="1" applyBorder="1" applyAlignment="1" applyProtection="1">
      <alignment horizontal="left" vertical="center"/>
      <protection/>
    </xf>
    <xf numFmtId="49" fontId="13" fillId="33" borderId="65" xfId="0" applyNumberFormat="1" applyFont="1" applyFill="1" applyBorder="1" applyAlignment="1" applyProtection="1">
      <alignment horizontal="left" vertical="center"/>
      <protection/>
    </xf>
    <xf numFmtId="49" fontId="9" fillId="33" borderId="65" xfId="0" applyNumberFormat="1" applyFont="1" applyFill="1" applyBorder="1" applyAlignment="1" applyProtection="1">
      <alignment horizontal="left" vertical="center"/>
      <protection/>
    </xf>
    <xf numFmtId="0" fontId="12" fillId="33" borderId="65" xfId="0" applyFont="1" applyFill="1" applyBorder="1" applyAlignment="1" applyProtection="1">
      <alignment horizontal="left" vertical="center"/>
      <protection/>
    </xf>
    <xf numFmtId="0" fontId="9" fillId="33" borderId="65" xfId="0" applyFont="1" applyFill="1" applyBorder="1" applyAlignment="1" applyProtection="1">
      <alignment horizontal="left" vertical="center"/>
      <protection/>
    </xf>
    <xf numFmtId="0" fontId="9" fillId="33" borderId="16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8" fillId="33" borderId="65" xfId="0" applyFont="1" applyFill="1" applyBorder="1" applyAlignment="1" applyProtection="1">
      <alignment vertical="center"/>
      <protection/>
    </xf>
    <xf numFmtId="0" fontId="9" fillId="33" borderId="164" xfId="0" applyFont="1" applyFill="1" applyBorder="1" applyAlignment="1">
      <alignment horizontal="center"/>
    </xf>
    <xf numFmtId="49" fontId="9" fillId="33" borderId="88" xfId="0" applyNumberFormat="1" applyFont="1" applyFill="1" applyBorder="1" applyAlignment="1">
      <alignment horizontal="center"/>
    </xf>
    <xf numFmtId="0" fontId="9" fillId="33" borderId="165" xfId="0" applyFont="1" applyFill="1" applyBorder="1" applyAlignment="1">
      <alignment horizontal="center" vertical="center"/>
    </xf>
    <xf numFmtId="49" fontId="9" fillId="33" borderId="88" xfId="0" applyNumberFormat="1" applyFont="1" applyFill="1" applyBorder="1" applyAlignment="1">
      <alignment horizontal="center" vertical="center"/>
    </xf>
    <xf numFmtId="0" fontId="12" fillId="33" borderId="165" xfId="0" applyFont="1" applyFill="1" applyBorder="1" applyAlignment="1">
      <alignment horizontal="center" vertical="center"/>
    </xf>
    <xf numFmtId="0" fontId="12" fillId="33" borderId="166" xfId="0" applyFont="1" applyFill="1" applyBorder="1" applyAlignment="1">
      <alignment horizontal="center" vertical="center"/>
    </xf>
    <xf numFmtId="0" fontId="12" fillId="33" borderId="16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/>
    </xf>
    <xf numFmtId="0" fontId="9" fillId="35" borderId="65" xfId="0" applyFont="1" applyFill="1" applyBorder="1" applyAlignment="1">
      <alignment horizontal="center"/>
    </xf>
    <xf numFmtId="0" fontId="9" fillId="38" borderId="65" xfId="0" applyFont="1" applyFill="1" applyBorder="1" applyAlignment="1">
      <alignment horizontal="center"/>
    </xf>
    <xf numFmtId="0" fontId="13" fillId="33" borderId="65" xfId="0" applyFont="1" applyFill="1" applyBorder="1" applyAlignment="1">
      <alignment/>
    </xf>
    <xf numFmtId="3" fontId="13" fillId="33" borderId="65" xfId="0" applyNumberFormat="1" applyFont="1" applyFill="1" applyBorder="1" applyAlignment="1">
      <alignment/>
    </xf>
    <xf numFmtId="3" fontId="13" fillId="0" borderId="65" xfId="0" applyNumberFormat="1" applyFont="1" applyFill="1" applyBorder="1" applyAlignment="1">
      <alignment/>
    </xf>
    <xf numFmtId="0" fontId="13" fillId="33" borderId="65" xfId="0" applyFont="1" applyFill="1" applyBorder="1" applyAlignment="1">
      <alignment vertical="center"/>
    </xf>
    <xf numFmtId="0" fontId="13" fillId="33" borderId="65" xfId="0" applyFont="1" applyFill="1" applyBorder="1" applyAlignment="1">
      <alignment vertical="center" wrapText="1"/>
    </xf>
    <xf numFmtId="0" fontId="9" fillId="33" borderId="65" xfId="0" applyFont="1" applyFill="1" applyBorder="1" applyAlignment="1">
      <alignment vertical="center" wrapText="1"/>
    </xf>
    <xf numFmtId="3" fontId="9" fillId="33" borderId="65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12" fillId="33" borderId="65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0" fontId="9" fillId="33" borderId="65" xfId="0" applyFont="1" applyFill="1" applyBorder="1" applyAlignment="1">
      <alignment vertical="center"/>
    </xf>
    <xf numFmtId="0" fontId="9" fillId="33" borderId="65" xfId="0" applyFont="1" applyFill="1" applyBorder="1" applyAlignment="1">
      <alignment/>
    </xf>
    <xf numFmtId="0" fontId="9" fillId="0" borderId="65" xfId="0" applyFont="1" applyFill="1" applyBorder="1" applyAlignment="1">
      <alignment vertical="center"/>
    </xf>
    <xf numFmtId="3" fontId="9" fillId="33" borderId="65" xfId="0" applyNumberFormat="1" applyFont="1" applyFill="1" applyBorder="1" applyAlignment="1">
      <alignment/>
    </xf>
    <xf numFmtId="3" fontId="9" fillId="0" borderId="65" xfId="0" applyNumberFormat="1" applyFont="1" applyFill="1" applyBorder="1" applyAlignment="1">
      <alignment/>
    </xf>
    <xf numFmtId="3" fontId="13" fillId="33" borderId="65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0" fontId="9" fillId="33" borderId="90" xfId="0" applyFont="1" applyFill="1" applyBorder="1" applyAlignment="1">
      <alignment horizontal="center"/>
    </xf>
    <xf numFmtId="0" fontId="9" fillId="33" borderId="88" xfId="0" applyFont="1" applyFill="1" applyBorder="1" applyAlignment="1">
      <alignment horizontal="center"/>
    </xf>
    <xf numFmtId="0" fontId="9" fillId="33" borderId="89" xfId="0" applyFont="1" applyFill="1" applyBorder="1" applyAlignment="1">
      <alignment horizontal="center"/>
    </xf>
    <xf numFmtId="0" fontId="9" fillId="33" borderId="147" xfId="0" applyFont="1" applyFill="1" applyBorder="1" applyAlignment="1">
      <alignment horizontal="center"/>
    </xf>
    <xf numFmtId="0" fontId="9" fillId="0" borderId="147" xfId="0" applyFont="1" applyFill="1" applyBorder="1" applyAlignment="1">
      <alignment horizontal="center"/>
    </xf>
    <xf numFmtId="0" fontId="12" fillId="0" borderId="147" xfId="0" applyFont="1" applyFill="1" applyBorder="1" applyAlignment="1">
      <alignment horizontal="center"/>
    </xf>
    <xf numFmtId="0" fontId="9" fillId="33" borderId="80" xfId="0" applyFont="1" applyFill="1" applyBorder="1" applyAlignment="1">
      <alignment horizontal="center"/>
    </xf>
    <xf numFmtId="49" fontId="13" fillId="33" borderId="80" xfId="0" applyNumberFormat="1" applyFont="1" applyFill="1" applyBorder="1" applyAlignment="1">
      <alignment horizontal="center"/>
    </xf>
    <xf numFmtId="3" fontId="13" fillId="0" borderId="104" xfId="0" applyNumberFormat="1" applyFont="1" applyFill="1" applyBorder="1" applyAlignment="1">
      <alignment/>
    </xf>
    <xf numFmtId="0" fontId="13" fillId="33" borderId="80" xfId="0" applyFont="1" applyFill="1" applyBorder="1" applyAlignment="1">
      <alignment horizontal="center" vertical="center"/>
    </xf>
    <xf numFmtId="49" fontId="13" fillId="33" borderId="80" xfId="0" applyNumberFormat="1" applyFont="1" applyFill="1" applyBorder="1" applyAlignment="1">
      <alignment horizontal="center" vertical="center"/>
    </xf>
    <xf numFmtId="49" fontId="9" fillId="33" borderId="80" xfId="0" applyNumberFormat="1" applyFont="1" applyFill="1" applyBorder="1" applyAlignment="1">
      <alignment horizontal="center" vertical="center"/>
    </xf>
    <xf numFmtId="3" fontId="12" fillId="0" borderId="104" xfId="0" applyNumberFormat="1" applyFont="1" applyFill="1" applyBorder="1" applyAlignment="1">
      <alignment/>
    </xf>
    <xf numFmtId="0" fontId="9" fillId="33" borderId="80" xfId="0" applyFont="1" applyFill="1" applyBorder="1" applyAlignment="1">
      <alignment horizontal="center" vertical="center"/>
    </xf>
    <xf numFmtId="49" fontId="9" fillId="33" borderId="80" xfId="0" applyNumberFormat="1" applyFont="1" applyFill="1" applyBorder="1" applyAlignment="1">
      <alignment horizontal="center"/>
    </xf>
    <xf numFmtId="3" fontId="9" fillId="0" borderId="104" xfId="0" applyNumberFormat="1" applyFont="1" applyFill="1" applyBorder="1" applyAlignment="1">
      <alignment/>
    </xf>
    <xf numFmtId="3" fontId="13" fillId="0" borderId="104" xfId="0" applyNumberFormat="1" applyFont="1" applyFill="1" applyBorder="1" applyAlignment="1">
      <alignment vertical="center"/>
    </xf>
    <xf numFmtId="0" fontId="12" fillId="33" borderId="121" xfId="0" applyFont="1" applyFill="1" applyBorder="1" applyAlignment="1">
      <alignment horizontal="center" vertical="center"/>
    </xf>
    <xf numFmtId="0" fontId="12" fillId="33" borderId="122" xfId="0" applyFont="1" applyFill="1" applyBorder="1" applyAlignment="1">
      <alignment vertical="center"/>
    </xf>
    <xf numFmtId="3" fontId="12" fillId="33" borderId="122" xfId="0" applyNumberFormat="1" applyFont="1" applyFill="1" applyBorder="1" applyAlignment="1">
      <alignment vertical="center"/>
    </xf>
    <xf numFmtId="3" fontId="12" fillId="0" borderId="122" xfId="0" applyNumberFormat="1" applyFont="1" applyFill="1" applyBorder="1" applyAlignment="1">
      <alignment vertical="center"/>
    </xf>
    <xf numFmtId="3" fontId="12" fillId="0" borderId="123" xfId="0" applyNumberFormat="1" applyFont="1" applyFill="1" applyBorder="1" applyAlignment="1">
      <alignment vertical="center"/>
    </xf>
    <xf numFmtId="0" fontId="10" fillId="0" borderId="168" xfId="0" applyFont="1" applyFill="1" applyBorder="1" applyAlignment="1">
      <alignment horizontal="center" shrinkToFit="1"/>
    </xf>
    <xf numFmtId="0" fontId="10" fillId="0" borderId="169" xfId="0" applyFont="1" applyFill="1" applyBorder="1" applyAlignment="1">
      <alignment horizontal="center" shrinkToFit="1"/>
    </xf>
    <xf numFmtId="175" fontId="10" fillId="0" borderId="104" xfId="42" applyNumberFormat="1" applyFont="1" applyFill="1" applyBorder="1" applyAlignment="1" applyProtection="1">
      <alignment shrinkToFit="1"/>
      <protection/>
    </xf>
    <xf numFmtId="175" fontId="10" fillId="0" borderId="46" xfId="42" applyNumberFormat="1" applyFont="1" applyFill="1" applyBorder="1" applyAlignment="1" applyProtection="1">
      <alignment shrinkToFit="1"/>
      <protection/>
    </xf>
    <xf numFmtId="175" fontId="48" fillId="0" borderId="22" xfId="42" applyNumberFormat="1" applyFont="1" applyFill="1" applyBorder="1" applyAlignment="1" applyProtection="1">
      <alignment vertical="center" shrinkToFit="1"/>
      <protection/>
    </xf>
    <xf numFmtId="175" fontId="48" fillId="0" borderId="151" xfId="42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 shrinkToFit="1"/>
    </xf>
    <xf numFmtId="0" fontId="7" fillId="0" borderId="70" xfId="0" applyFont="1" applyFill="1" applyBorder="1" applyAlignment="1">
      <alignment horizontal="center" vertical="center" shrinkToFit="1"/>
    </xf>
    <xf numFmtId="175" fontId="3" fillId="0" borderId="0" xfId="0" applyNumberFormat="1" applyFont="1" applyFill="1" applyBorder="1" applyAlignment="1">
      <alignment shrinkToFit="1"/>
    </xf>
    <xf numFmtId="175" fontId="48" fillId="0" borderId="168" xfId="42" applyNumberFormat="1" applyFont="1" applyFill="1" applyBorder="1" applyAlignment="1" applyProtection="1">
      <alignment vertical="center" shrinkToFit="1"/>
      <protection/>
    </xf>
    <xf numFmtId="175" fontId="48" fillId="0" borderId="169" xfId="42" applyNumberFormat="1" applyFont="1" applyFill="1" applyBorder="1" applyAlignment="1" applyProtection="1">
      <alignment vertical="center" shrinkToFit="1"/>
      <protection/>
    </xf>
    <xf numFmtId="176" fontId="7" fillId="0" borderId="70" xfId="0" applyNumberFormat="1" applyFont="1" applyFill="1" applyBorder="1" applyAlignment="1">
      <alignment horizontal="center" vertical="center" shrinkToFit="1"/>
    </xf>
    <xf numFmtId="175" fontId="48" fillId="0" borderId="29" xfId="42" applyNumberFormat="1" applyFont="1" applyFill="1" applyBorder="1" applyAlignment="1" applyProtection="1">
      <alignment vertical="center" shrinkToFit="1"/>
      <protection/>
    </xf>
    <xf numFmtId="175" fontId="48" fillId="0" borderId="99" xfId="42" applyNumberFormat="1" applyFont="1" applyFill="1" applyBorder="1" applyAlignment="1" applyProtection="1">
      <alignment vertical="center" shrinkToFit="1"/>
      <protection/>
    </xf>
    <xf numFmtId="175" fontId="48" fillId="0" borderId="10" xfId="0" applyNumberFormat="1" applyFont="1" applyFill="1" applyBorder="1" applyAlignment="1">
      <alignment vertical="center" shrinkToFit="1"/>
    </xf>
    <xf numFmtId="0" fontId="5" fillId="33" borderId="170" xfId="0" applyFont="1" applyFill="1" applyBorder="1" applyAlignment="1" applyProtection="1">
      <alignment/>
      <protection hidden="1"/>
    </xf>
    <xf numFmtId="0" fontId="5" fillId="33" borderId="98" xfId="0" applyFont="1" applyFill="1" applyBorder="1" applyAlignment="1" applyProtection="1">
      <alignment horizontal="center" wrapText="1"/>
      <protection hidden="1"/>
    </xf>
    <xf numFmtId="0" fontId="5" fillId="33" borderId="171" xfId="0" applyFont="1" applyFill="1" applyBorder="1" applyAlignment="1" applyProtection="1">
      <alignment horizontal="center" wrapText="1"/>
      <protection hidden="1"/>
    </xf>
    <xf numFmtId="0" fontId="0" fillId="0" borderId="65" xfId="0" applyBorder="1" applyAlignment="1">
      <alignment wrapText="1"/>
    </xf>
    <xf numFmtId="0" fontId="24" fillId="33" borderId="172" xfId="0" applyFont="1" applyFill="1" applyBorder="1" applyAlignment="1" applyProtection="1">
      <alignment horizontal="center"/>
      <protection hidden="1"/>
    </xf>
    <xf numFmtId="0" fontId="5" fillId="33" borderId="90" xfId="0" applyFont="1" applyFill="1" applyBorder="1" applyAlignment="1" applyProtection="1">
      <alignment horizontal="center"/>
      <protection hidden="1"/>
    </xf>
    <xf numFmtId="0" fontId="26" fillId="33" borderId="173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175" fontId="4" fillId="33" borderId="30" xfId="42" applyNumberFormat="1" applyFont="1" applyFill="1" applyBorder="1" applyAlignment="1" applyProtection="1">
      <alignment vertical="center"/>
      <protection/>
    </xf>
    <xf numFmtId="175" fontId="4" fillId="33" borderId="174" xfId="42" applyNumberFormat="1" applyFont="1" applyFill="1" applyBorder="1" applyAlignment="1" applyProtection="1">
      <alignment vertical="center"/>
      <protection/>
    </xf>
    <xf numFmtId="0" fontId="24" fillId="33" borderId="155" xfId="0" applyFont="1" applyFill="1" applyBorder="1" applyAlignment="1" applyProtection="1">
      <alignment horizontal="center"/>
      <protection hidden="1"/>
    </xf>
    <xf numFmtId="0" fontId="5" fillId="33" borderId="66" xfId="0" applyFont="1" applyFill="1" applyBorder="1" applyAlignment="1" applyProtection="1">
      <alignment/>
      <protection hidden="1"/>
    </xf>
    <xf numFmtId="3" fontId="5" fillId="0" borderId="14" xfId="0" applyNumberFormat="1" applyFont="1" applyFill="1" applyBorder="1" applyAlignment="1" applyProtection="1">
      <alignment horizontal="right"/>
      <protection locked="0"/>
    </xf>
    <xf numFmtId="3" fontId="5" fillId="33" borderId="14" xfId="0" applyNumberFormat="1" applyFont="1" applyFill="1" applyBorder="1" applyAlignment="1" applyProtection="1">
      <alignment horizontal="right"/>
      <protection locked="0"/>
    </xf>
    <xf numFmtId="3" fontId="5" fillId="33" borderId="94" xfId="0" applyNumberFormat="1" applyFont="1" applyFill="1" applyBorder="1" applyAlignment="1" applyProtection="1">
      <alignment/>
      <protection hidden="1"/>
    </xf>
    <xf numFmtId="0" fontId="24" fillId="33" borderId="80" xfId="0" applyFont="1" applyFill="1" applyBorder="1" applyAlignment="1" quotePrefix="1">
      <alignment horizontal="center"/>
    </xf>
    <xf numFmtId="0" fontId="24" fillId="33" borderId="14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5" fillId="33" borderId="175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Alignment="1">
      <alignment/>
    </xf>
    <xf numFmtId="175" fontId="10" fillId="0" borderId="176" xfId="42" applyNumberFormat="1" applyFont="1" applyFill="1" applyBorder="1" applyAlignment="1" applyProtection="1">
      <alignment shrinkToFit="1"/>
      <protection/>
    </xf>
    <xf numFmtId="0" fontId="10" fillId="0" borderId="15" xfId="0" applyFont="1" applyFill="1" applyBorder="1" applyAlignment="1">
      <alignment horizontal="center"/>
    </xf>
    <xf numFmtId="0" fontId="31" fillId="0" borderId="160" xfId="60" applyFont="1" applyFill="1" applyBorder="1" applyAlignment="1">
      <alignment horizontal="center"/>
      <protection/>
    </xf>
    <xf numFmtId="0" fontId="31" fillId="0" borderId="152" xfId="60" applyFont="1" applyFill="1" applyBorder="1" applyAlignment="1">
      <alignment horizontal="center"/>
      <protection/>
    </xf>
    <xf numFmtId="0" fontId="28" fillId="0" borderId="74" xfId="60" applyFont="1" applyFill="1" applyBorder="1" applyAlignment="1">
      <alignment horizontal="center"/>
      <protection/>
    </xf>
    <xf numFmtId="0" fontId="31" fillId="0" borderId="98" xfId="60" applyFont="1" applyFill="1" applyBorder="1" applyAlignment="1">
      <alignment horizontal="center"/>
      <protection/>
    </xf>
    <xf numFmtId="0" fontId="31" fillId="0" borderId="171" xfId="60" applyFont="1" applyFill="1" applyBorder="1" applyAlignment="1">
      <alignment horizontal="center"/>
      <protection/>
    </xf>
    <xf numFmtId="0" fontId="31" fillId="0" borderId="156" xfId="60" applyFont="1" applyFill="1" applyBorder="1" applyAlignment="1">
      <alignment horizontal="center"/>
      <protection/>
    </xf>
    <xf numFmtId="0" fontId="31" fillId="0" borderId="177" xfId="60" applyFont="1" applyFill="1" applyBorder="1" applyAlignment="1">
      <alignment horizontal="center"/>
      <protection/>
    </xf>
    <xf numFmtId="0" fontId="34" fillId="0" borderId="74" xfId="60" applyFont="1" applyFill="1" applyBorder="1" applyAlignment="1">
      <alignment/>
      <protection/>
    </xf>
    <xf numFmtId="0" fontId="29" fillId="0" borderId="170" xfId="60" applyFont="1" applyFill="1" applyBorder="1" applyAlignment="1">
      <alignment horizontal="center"/>
      <protection/>
    </xf>
    <xf numFmtId="0" fontId="29" fillId="0" borderId="145" xfId="60" applyFont="1" applyFill="1" applyBorder="1" applyAlignment="1">
      <alignment horizontal="center" wrapText="1"/>
      <protection/>
    </xf>
    <xf numFmtId="0" fontId="29" fillId="0" borderId="178" xfId="60" applyFont="1" applyFill="1" applyBorder="1" applyAlignment="1">
      <alignment horizontal="center" wrapText="1"/>
      <protection/>
    </xf>
    <xf numFmtId="3" fontId="29" fillId="0" borderId="103" xfId="60" applyNumberFormat="1" applyFont="1" applyFill="1" applyBorder="1" applyAlignment="1">
      <alignment horizontal="right"/>
      <protection/>
    </xf>
    <xf numFmtId="3" fontId="29" fillId="0" borderId="101" xfId="60" applyNumberFormat="1" applyFont="1" applyFill="1" applyBorder="1" applyAlignment="1">
      <alignment horizontal="right"/>
      <protection/>
    </xf>
    <xf numFmtId="3" fontId="29" fillId="0" borderId="159" xfId="60" applyNumberFormat="1" applyFont="1" applyFill="1" applyBorder="1">
      <alignment/>
      <protection/>
    </xf>
    <xf numFmtId="3" fontId="29" fillId="0" borderId="93" xfId="60" applyNumberFormat="1" applyFont="1" applyFill="1" applyBorder="1">
      <alignment/>
      <protection/>
    </xf>
    <xf numFmtId="0" fontId="34" fillId="0" borderId="148" xfId="60" applyFont="1" applyFill="1" applyBorder="1">
      <alignment/>
      <protection/>
    </xf>
    <xf numFmtId="0" fontId="34" fillId="0" borderId="179" xfId="60" applyFont="1" applyFill="1" applyBorder="1">
      <alignment/>
      <protection/>
    </xf>
    <xf numFmtId="175" fontId="7" fillId="0" borderId="0" xfId="0" applyNumberFormat="1" applyFont="1" applyFill="1" applyAlignment="1">
      <alignment shrinkToFit="1"/>
    </xf>
    <xf numFmtId="1" fontId="49" fillId="0" borderId="80" xfId="61" applyNumberFormat="1" applyFont="1" applyFill="1" applyBorder="1" applyAlignment="1">
      <alignment horizontal="center" vertical="center"/>
      <protection/>
    </xf>
    <xf numFmtId="4" fontId="49" fillId="0" borderId="65" xfId="61" applyNumberFormat="1" applyFont="1" applyFill="1" applyBorder="1" applyAlignment="1">
      <alignment horizontal="center" vertical="center"/>
      <protection/>
    </xf>
    <xf numFmtId="2" fontId="49" fillId="0" borderId="80" xfId="61" applyNumberFormat="1" applyFont="1" applyFill="1" applyBorder="1" applyAlignment="1">
      <alignment horizontal="center" vertical="center"/>
      <protection/>
    </xf>
    <xf numFmtId="49" fontId="37" fillId="0" borderId="84" xfId="61" applyNumberFormat="1" applyFont="1" applyBorder="1" applyAlignment="1">
      <alignment vertical="center"/>
      <protection/>
    </xf>
    <xf numFmtId="4" fontId="49" fillId="0" borderId="65" xfId="63" applyNumberFormat="1" applyFont="1" applyFill="1" applyBorder="1" applyAlignment="1">
      <alignment horizontal="center" vertical="center"/>
      <protection/>
    </xf>
    <xf numFmtId="0" fontId="37" fillId="0" borderId="180" xfId="61" applyFont="1" applyBorder="1" applyAlignment="1">
      <alignment vertical="center"/>
      <protection/>
    </xf>
    <xf numFmtId="4" fontId="49" fillId="0" borderId="130" xfId="61" applyNumberFormat="1" applyFont="1" applyFill="1" applyBorder="1" applyAlignment="1">
      <alignment horizontal="center" vertical="center"/>
      <protection/>
    </xf>
    <xf numFmtId="2" fontId="49" fillId="0" borderId="122" xfId="61" applyNumberFormat="1" applyFont="1" applyFill="1" applyBorder="1" applyAlignment="1">
      <alignment horizontal="center" vertical="center"/>
      <protection/>
    </xf>
    <xf numFmtId="4" fontId="49" fillId="0" borderId="80" xfId="61" applyNumberFormat="1" applyFont="1" applyFill="1" applyBorder="1" applyAlignment="1">
      <alignment horizontal="center" vertical="center"/>
      <protection/>
    </xf>
    <xf numFmtId="3" fontId="49" fillId="0" borderId="83" xfId="61" applyNumberFormat="1" applyFont="1" applyFill="1" applyBorder="1" applyAlignment="1">
      <alignment horizontal="center" vertical="center"/>
      <protection/>
    </xf>
    <xf numFmtId="0" fontId="37" fillId="0" borderId="181" xfId="61" applyFont="1" applyBorder="1" applyAlignment="1">
      <alignment vertical="center"/>
      <protection/>
    </xf>
    <xf numFmtId="3" fontId="49" fillId="0" borderId="85" xfId="61" applyNumberFormat="1" applyFont="1" applyFill="1" applyBorder="1" applyAlignment="1">
      <alignment horizontal="center" vertical="center"/>
      <protection/>
    </xf>
    <xf numFmtId="3" fontId="49" fillId="0" borderId="106" xfId="61" applyNumberFormat="1" applyFont="1" applyFill="1" applyBorder="1" applyAlignment="1">
      <alignment horizontal="center" vertical="center"/>
      <protection/>
    </xf>
    <xf numFmtId="4" fontId="49" fillId="0" borderId="106" xfId="61" applyNumberFormat="1" applyFont="1" applyFill="1" applyBorder="1" applyAlignment="1">
      <alignment horizontal="center" vertical="center"/>
      <protection/>
    </xf>
    <xf numFmtId="3" fontId="49" fillId="0" borderId="107" xfId="61" applyNumberFormat="1" applyFont="1" applyFill="1" applyBorder="1" applyAlignment="1">
      <alignment horizontal="center" vertical="center"/>
      <protection/>
    </xf>
    <xf numFmtId="3" fontId="49" fillId="0" borderId="124" xfId="61" applyNumberFormat="1" applyFont="1" applyFill="1" applyBorder="1" applyAlignment="1">
      <alignment horizontal="center" vertical="center"/>
      <protection/>
    </xf>
    <xf numFmtId="0" fontId="37" fillId="37" borderId="78" xfId="61" applyFont="1" applyFill="1" applyBorder="1" applyAlignment="1">
      <alignment horizontal="left" vertical="center"/>
      <protection/>
    </xf>
    <xf numFmtId="0" fontId="37" fillId="39" borderId="74" xfId="61" applyFont="1" applyFill="1" applyBorder="1" applyAlignment="1">
      <alignment vertical="center"/>
      <protection/>
    </xf>
    <xf numFmtId="0" fontId="37" fillId="37" borderId="74" xfId="61" applyFont="1" applyFill="1" applyBorder="1" applyAlignment="1">
      <alignment horizontal="left" vertical="center"/>
      <protection/>
    </xf>
    <xf numFmtId="3" fontId="49" fillId="0" borderId="85" xfId="61" applyNumberFormat="1" applyFont="1" applyFill="1" applyBorder="1" applyAlignment="1" quotePrefix="1">
      <alignment horizontal="center" vertical="center"/>
      <protection/>
    </xf>
    <xf numFmtId="3" fontId="49" fillId="39" borderId="77" xfId="61" applyNumberFormat="1" applyFont="1" applyFill="1" applyBorder="1" applyAlignment="1" quotePrefix="1">
      <alignment horizontal="center" vertical="center"/>
      <protection/>
    </xf>
    <xf numFmtId="3" fontId="49" fillId="39" borderId="103" xfId="61" applyNumberFormat="1" applyFont="1" applyFill="1" applyBorder="1" applyAlignment="1" quotePrefix="1">
      <alignment horizontal="center" vertical="center"/>
      <protection/>
    </xf>
    <xf numFmtId="3" fontId="49" fillId="39" borderId="182" xfId="61" applyNumberFormat="1" applyFont="1" applyFill="1" applyBorder="1" applyAlignment="1" quotePrefix="1">
      <alignment horizontal="center" vertical="center"/>
      <protection/>
    </xf>
    <xf numFmtId="3" fontId="49" fillId="39" borderId="72" xfId="61" applyNumberFormat="1" applyFont="1" applyFill="1" applyBorder="1" applyAlignment="1" quotePrefix="1">
      <alignment horizontal="center" vertical="center"/>
      <protection/>
    </xf>
    <xf numFmtId="3" fontId="49" fillId="39" borderId="74" xfId="61" applyNumberFormat="1" applyFont="1" applyFill="1" applyBorder="1" applyAlignment="1" quotePrefix="1">
      <alignment horizontal="center" vertical="center"/>
      <protection/>
    </xf>
    <xf numFmtId="172" fontId="3" fillId="33" borderId="0" xfId="65" applyNumberFormat="1" applyFont="1" applyFill="1">
      <alignment/>
      <protection/>
    </xf>
    <xf numFmtId="3" fontId="9" fillId="0" borderId="83" xfId="0" applyNumberFormat="1" applyFont="1" applyFill="1" applyBorder="1" applyAlignment="1" applyProtection="1">
      <alignment vertical="center"/>
      <protection/>
    </xf>
    <xf numFmtId="3" fontId="5" fillId="33" borderId="65" xfId="65" applyNumberFormat="1" applyFont="1" applyFill="1" applyBorder="1" applyAlignment="1">
      <alignment vertical="center" wrapText="1"/>
      <protection/>
    </xf>
    <xf numFmtId="3" fontId="5" fillId="0" borderId="17" xfId="65" applyNumberFormat="1" applyFont="1" applyFill="1" applyBorder="1" applyAlignment="1" applyProtection="1">
      <alignment vertical="center"/>
      <protection locked="0"/>
    </xf>
    <xf numFmtId="3" fontId="5" fillId="0" borderId="65" xfId="65" applyNumberFormat="1" applyFont="1" applyFill="1" applyBorder="1" applyAlignment="1" applyProtection="1">
      <alignment vertical="center"/>
      <protection locked="0"/>
    </xf>
    <xf numFmtId="3" fontId="5" fillId="0" borderId="65" xfId="65" applyNumberFormat="1" applyFont="1" applyFill="1" applyBorder="1" applyAlignment="1">
      <alignment vertical="center"/>
      <protection/>
    </xf>
    <xf numFmtId="3" fontId="4" fillId="0" borderId="106" xfId="65" applyNumberFormat="1" applyFont="1" applyFill="1" applyBorder="1" applyAlignment="1" applyProtection="1">
      <alignment vertical="center"/>
      <protection hidden="1"/>
    </xf>
    <xf numFmtId="3" fontId="5" fillId="34" borderId="106" xfId="65" applyNumberFormat="1" applyFont="1" applyFill="1" applyBorder="1">
      <alignment/>
      <protection/>
    </xf>
    <xf numFmtId="3" fontId="4" fillId="33" borderId="106" xfId="65" applyNumberFormat="1" applyFont="1" applyFill="1" applyBorder="1" applyAlignment="1">
      <alignment vertical="center" wrapText="1"/>
      <protection/>
    </xf>
    <xf numFmtId="0" fontId="5" fillId="0" borderId="0" xfId="65" applyFont="1" applyFill="1" applyBorder="1" applyAlignment="1">
      <alignment/>
      <protection/>
    </xf>
    <xf numFmtId="3" fontId="4" fillId="0" borderId="101" xfId="65" applyNumberFormat="1" applyFont="1" applyFill="1" applyBorder="1" applyAlignment="1" applyProtection="1">
      <alignment vertical="center"/>
      <protection hidden="1"/>
    </xf>
    <xf numFmtId="3" fontId="5" fillId="33" borderId="101" xfId="65" applyNumberFormat="1" applyFont="1" applyFill="1" applyBorder="1" applyAlignment="1" applyProtection="1">
      <alignment vertical="center"/>
      <protection hidden="1"/>
    </xf>
    <xf numFmtId="0" fontId="4" fillId="34" borderId="16" xfId="65" applyFont="1" applyFill="1" applyBorder="1">
      <alignment/>
      <protection/>
    </xf>
    <xf numFmtId="3" fontId="5" fillId="35" borderId="14" xfId="65" applyNumberFormat="1" applyFont="1" applyFill="1" applyBorder="1">
      <alignment/>
      <protection/>
    </xf>
    <xf numFmtId="3" fontId="4" fillId="34" borderId="183" xfId="65" applyNumberFormat="1" applyFont="1" applyFill="1" applyBorder="1">
      <alignment/>
      <protection/>
    </xf>
    <xf numFmtId="0" fontId="4" fillId="34" borderId="132" xfId="65" applyFont="1" applyFill="1" applyBorder="1">
      <alignment/>
      <protection/>
    </xf>
    <xf numFmtId="3" fontId="4" fillId="35" borderId="14" xfId="65" applyNumberFormat="1" applyFont="1" applyFill="1" applyBorder="1">
      <alignment/>
      <protection/>
    </xf>
    <xf numFmtId="3" fontId="4" fillId="34" borderId="14" xfId="65" applyNumberFormat="1" applyFont="1" applyFill="1" applyBorder="1">
      <alignment/>
      <protection/>
    </xf>
    <xf numFmtId="3" fontId="5" fillId="34" borderId="94" xfId="65" applyNumberFormat="1" applyFont="1" applyFill="1" applyBorder="1" applyAlignment="1">
      <alignment horizontal="center"/>
      <protection/>
    </xf>
    <xf numFmtId="0" fontId="4" fillId="34" borderId="13" xfId="65" applyFont="1" applyFill="1" applyBorder="1">
      <alignment/>
      <protection/>
    </xf>
    <xf numFmtId="3" fontId="4" fillId="34" borderId="10" xfId="65" applyNumberFormat="1" applyFont="1" applyFill="1" applyBorder="1">
      <alignment/>
      <protection/>
    </xf>
    <xf numFmtId="3" fontId="5" fillId="33" borderId="10" xfId="65" applyNumberFormat="1" applyFont="1" applyFill="1" applyBorder="1" applyAlignment="1" applyProtection="1">
      <alignment vertical="center"/>
      <protection hidden="1"/>
    </xf>
    <xf numFmtId="0" fontId="4" fillId="34" borderId="135" xfId="65" applyFont="1" applyFill="1" applyBorder="1">
      <alignment/>
      <protection/>
    </xf>
    <xf numFmtId="3" fontId="4" fillId="34" borderId="175" xfId="65" applyNumberFormat="1" applyFont="1" applyFill="1" applyBorder="1" applyAlignment="1">
      <alignment horizontal="center"/>
      <protection/>
    </xf>
    <xf numFmtId="3" fontId="6" fillId="0" borderId="106" xfId="65" applyNumberFormat="1" applyFont="1" applyFill="1" applyBorder="1" applyAlignment="1" applyProtection="1">
      <alignment vertical="center"/>
      <protection hidden="1"/>
    </xf>
    <xf numFmtId="3" fontId="5" fillId="33" borderId="106" xfId="65" applyNumberFormat="1" applyFont="1" applyFill="1" applyBorder="1" applyAlignment="1" applyProtection="1">
      <alignment vertical="center"/>
      <protection hidden="1"/>
    </xf>
    <xf numFmtId="3" fontId="4" fillId="33" borderId="106" xfId="65" applyNumberFormat="1" applyFont="1" applyFill="1" applyBorder="1" applyAlignment="1" applyProtection="1">
      <alignment vertical="center"/>
      <protection locked="0"/>
    </xf>
    <xf numFmtId="3" fontId="5" fillId="34" borderId="17" xfId="65" applyNumberFormat="1" applyFont="1" applyFill="1" applyBorder="1" applyAlignment="1">
      <alignment vertical="center"/>
      <protection/>
    </xf>
    <xf numFmtId="3" fontId="5" fillId="34" borderId="28" xfId="65" applyNumberFormat="1" applyFont="1" applyFill="1" applyBorder="1" applyAlignment="1">
      <alignment vertical="center"/>
      <protection/>
    </xf>
    <xf numFmtId="3" fontId="4" fillId="34" borderId="183" xfId="65" applyNumberFormat="1" applyFont="1" applyFill="1" applyBorder="1" applyAlignment="1">
      <alignment vertical="center"/>
      <protection/>
    </xf>
    <xf numFmtId="3" fontId="4" fillId="34" borderId="184" xfId="65" applyNumberFormat="1" applyFont="1" applyFill="1" applyBorder="1" applyAlignment="1">
      <alignment vertical="center"/>
      <protection/>
    </xf>
    <xf numFmtId="3" fontId="4" fillId="0" borderId="11" xfId="65" applyNumberFormat="1" applyFont="1" applyFill="1" applyBorder="1" applyAlignment="1">
      <alignment vertical="center"/>
      <protection/>
    </xf>
    <xf numFmtId="3" fontId="4" fillId="34" borderId="175" xfId="65" applyNumberFormat="1" applyFont="1" applyFill="1" applyBorder="1" applyAlignment="1">
      <alignment horizontal="center" vertical="center"/>
      <protection/>
    </xf>
    <xf numFmtId="3" fontId="5" fillId="33" borderId="65" xfId="65" applyNumberFormat="1" applyFont="1" applyFill="1" applyBorder="1" applyAlignment="1" applyProtection="1">
      <alignment horizontal="left" vertical="center"/>
      <protection hidden="1"/>
    </xf>
    <xf numFmtId="3" fontId="6" fillId="33" borderId="65" xfId="65" applyNumberFormat="1" applyFont="1" applyFill="1" applyBorder="1" applyAlignment="1">
      <alignment horizontal="left" vertical="center" wrapText="1"/>
      <protection/>
    </xf>
    <xf numFmtId="3" fontId="6" fillId="33" borderId="65" xfId="65" applyNumberFormat="1" applyFont="1" applyFill="1" applyBorder="1" applyAlignment="1" applyProtection="1">
      <alignment horizontal="left" vertical="center"/>
      <protection hidden="1"/>
    </xf>
    <xf numFmtId="0" fontId="58" fillId="0" borderId="111" xfId="0" applyFont="1" applyFill="1" applyBorder="1" applyAlignment="1">
      <alignment horizontal="left"/>
    </xf>
    <xf numFmtId="175" fontId="58" fillId="0" borderId="153" xfId="42" applyNumberFormat="1" applyFont="1" applyFill="1" applyBorder="1" applyAlignment="1" applyProtection="1">
      <alignment/>
      <protection/>
    </xf>
    <xf numFmtId="0" fontId="58" fillId="0" borderId="81" xfId="0" applyFont="1" applyFill="1" applyBorder="1" applyAlignment="1">
      <alignment horizontal="left"/>
    </xf>
    <xf numFmtId="175" fontId="58" fillId="0" borderId="105" xfId="42" applyNumberFormat="1" applyFont="1" applyFill="1" applyBorder="1" applyAlignment="1" applyProtection="1">
      <alignment shrinkToFit="1"/>
      <protection/>
    </xf>
    <xf numFmtId="175" fontId="58" fillId="0" borderId="104" xfId="42" applyNumberFormat="1" applyFont="1" applyFill="1" applyBorder="1" applyAlignment="1" applyProtection="1">
      <alignment shrinkToFit="1"/>
      <protection/>
    </xf>
    <xf numFmtId="0" fontId="10" fillId="0" borderId="171" xfId="0" applyFont="1" applyFill="1" applyBorder="1" applyAlignment="1">
      <alignment horizontal="center"/>
    </xf>
    <xf numFmtId="175" fontId="59" fillId="0" borderId="0" xfId="0" applyNumberFormat="1" applyFont="1" applyFill="1" applyAlignment="1">
      <alignment/>
    </xf>
    <xf numFmtId="175" fontId="10" fillId="33" borderId="0" xfId="0" applyNumberFormat="1" applyFont="1" applyFill="1" applyAlignment="1">
      <alignment/>
    </xf>
    <xf numFmtId="175" fontId="5" fillId="0" borderId="22" xfId="42" applyNumberFormat="1" applyFont="1" applyFill="1" applyBorder="1" applyAlignment="1" applyProtection="1">
      <alignment vertical="center"/>
      <protection/>
    </xf>
    <xf numFmtId="175" fontId="10" fillId="0" borderId="105" xfId="42" applyNumberFormat="1" applyFont="1" applyFill="1" applyBorder="1" applyAlignment="1" applyProtection="1">
      <alignment shrinkToFit="1"/>
      <protection/>
    </xf>
    <xf numFmtId="3" fontId="32" fillId="0" borderId="0" xfId="0" applyNumberFormat="1" applyFont="1" applyAlignment="1">
      <alignment/>
    </xf>
    <xf numFmtId="3" fontId="32" fillId="0" borderId="53" xfId="0" applyNumberFormat="1" applyFont="1" applyBorder="1" applyAlignment="1">
      <alignment/>
    </xf>
    <xf numFmtId="3" fontId="31" fillId="0" borderId="68" xfId="0" applyNumberFormat="1" applyFont="1" applyBorder="1" applyAlignment="1">
      <alignment/>
    </xf>
    <xf numFmtId="3" fontId="32" fillId="0" borderId="53" xfId="0" applyNumberFormat="1" applyFont="1" applyBorder="1" applyAlignment="1" applyProtection="1">
      <alignment/>
      <protection locked="0"/>
    </xf>
    <xf numFmtId="3" fontId="32" fillId="0" borderId="150" xfId="0" applyNumberFormat="1" applyFont="1" applyBorder="1" applyAlignment="1" applyProtection="1">
      <alignment/>
      <protection locked="0"/>
    </xf>
    <xf numFmtId="3" fontId="31" fillId="0" borderId="22" xfId="0" applyNumberFormat="1" applyFont="1" applyBorder="1" applyAlignment="1">
      <alignment/>
    </xf>
    <xf numFmtId="3" fontId="31" fillId="0" borderId="70" xfId="0" applyNumberFormat="1" applyFont="1" applyBorder="1" applyAlignment="1">
      <alignment/>
    </xf>
    <xf numFmtId="3" fontId="32" fillId="0" borderId="17" xfId="0" applyNumberFormat="1" applyFont="1" applyBorder="1" applyAlignment="1">
      <alignment/>
    </xf>
    <xf numFmtId="3" fontId="32" fillId="0" borderId="71" xfId="0" applyNumberFormat="1" applyFont="1" applyBorder="1" applyAlignment="1">
      <alignment/>
    </xf>
    <xf numFmtId="3" fontId="32" fillId="0" borderId="68" xfId="0" applyNumberFormat="1" applyFont="1" applyBorder="1" applyAlignment="1">
      <alignment/>
    </xf>
    <xf numFmtId="3" fontId="32" fillId="0" borderId="150" xfId="0" applyNumberFormat="1" applyFont="1" applyBorder="1" applyAlignment="1">
      <alignment/>
    </xf>
    <xf numFmtId="3" fontId="32" fillId="0" borderId="185" xfId="0" applyNumberFormat="1" applyFont="1" applyBorder="1" applyAlignment="1">
      <alignment/>
    </xf>
    <xf numFmtId="3" fontId="32" fillId="0" borderId="153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7" fillId="33" borderId="20" xfId="0" applyNumberFormat="1" applyFont="1" applyFill="1" applyBorder="1" applyAlignment="1" applyProtection="1">
      <alignment vertical="center"/>
      <protection locked="0"/>
    </xf>
    <xf numFmtId="3" fontId="7" fillId="33" borderId="71" xfId="0" applyNumberFormat="1" applyFont="1" applyFill="1" applyBorder="1" applyAlignment="1" applyProtection="1">
      <alignment vertical="center"/>
      <protection locked="0"/>
    </xf>
    <xf numFmtId="0" fontId="12" fillId="33" borderId="65" xfId="0" applyFont="1" applyFill="1" applyBorder="1" applyAlignment="1" applyProtection="1">
      <alignment vertical="center"/>
      <protection/>
    </xf>
    <xf numFmtId="3" fontId="7" fillId="0" borderId="65" xfId="0" applyNumberFormat="1" applyFont="1" applyFill="1" applyBorder="1" applyAlignment="1" applyProtection="1">
      <alignment vertical="center"/>
      <protection locked="0"/>
    </xf>
    <xf numFmtId="3" fontId="12" fillId="0" borderId="83" xfId="0" applyNumberFormat="1" applyFont="1" applyFill="1" applyBorder="1" applyAlignment="1" applyProtection="1">
      <alignment vertical="center"/>
      <protection locked="0"/>
    </xf>
    <xf numFmtId="0" fontId="10" fillId="0" borderId="119" xfId="0" applyFont="1" applyFill="1" applyBorder="1" applyAlignment="1">
      <alignment horizontal="center"/>
    </xf>
    <xf numFmtId="0" fontId="10" fillId="0" borderId="186" xfId="0" applyFont="1" applyFill="1" applyBorder="1" applyAlignment="1">
      <alignment horizontal="center"/>
    </xf>
    <xf numFmtId="0" fontId="10" fillId="0" borderId="177" xfId="0" applyFont="1" applyFill="1" applyBorder="1" applyAlignment="1">
      <alignment horizontal="center" shrinkToFit="1"/>
    </xf>
    <xf numFmtId="175" fontId="10" fillId="0" borderId="187" xfId="42" applyNumberFormat="1" applyFont="1" applyFill="1" applyBorder="1" applyAlignment="1" applyProtection="1">
      <alignment shrinkToFit="1"/>
      <protection/>
    </xf>
    <xf numFmtId="175" fontId="58" fillId="0" borderId="187" xfId="42" applyNumberFormat="1" applyFont="1" applyFill="1" applyBorder="1" applyAlignment="1" applyProtection="1">
      <alignment shrinkToFit="1"/>
      <protection/>
    </xf>
    <xf numFmtId="175" fontId="10" fillId="0" borderId="119" xfId="42" applyNumberFormat="1" applyFont="1" applyFill="1" applyBorder="1" applyAlignment="1" applyProtection="1">
      <alignment shrinkToFit="1"/>
      <protection/>
    </xf>
    <xf numFmtId="175" fontId="10" fillId="0" borderId="187" xfId="42" applyNumberFormat="1" applyFont="1" applyFill="1" applyBorder="1" applyAlignment="1" applyProtection="1">
      <alignment/>
      <protection/>
    </xf>
    <xf numFmtId="175" fontId="58" fillId="0" borderId="57" xfId="42" applyNumberFormat="1" applyFont="1" applyFill="1" applyBorder="1" applyAlignment="1" applyProtection="1">
      <alignment/>
      <protection/>
    </xf>
    <xf numFmtId="175" fontId="48" fillId="0" borderId="186" xfId="42" applyNumberFormat="1" applyFont="1" applyFill="1" applyBorder="1" applyAlignment="1" applyProtection="1">
      <alignment vertical="center" shrinkToFit="1"/>
      <protection/>
    </xf>
    <xf numFmtId="175" fontId="48" fillId="0" borderId="177" xfId="42" applyNumberFormat="1" applyFont="1" applyFill="1" applyBorder="1" applyAlignment="1" applyProtection="1">
      <alignment vertical="center" shrinkToFit="1"/>
      <protection/>
    </xf>
    <xf numFmtId="175" fontId="48" fillId="0" borderId="171" xfId="42" applyNumberFormat="1" applyFont="1" applyFill="1" applyBorder="1" applyAlignment="1" applyProtection="1">
      <alignment vertical="center" shrinkToFit="1"/>
      <protection/>
    </xf>
    <xf numFmtId="175" fontId="48" fillId="0" borderId="13" xfId="0" applyNumberFormat="1" applyFont="1" applyFill="1" applyBorder="1" applyAlignment="1">
      <alignment vertical="center" shrinkToFit="1"/>
    </xf>
    <xf numFmtId="0" fontId="10" fillId="0" borderId="157" xfId="0" applyFont="1" applyFill="1" applyBorder="1" applyAlignment="1">
      <alignment horizontal="center" shrinkToFit="1"/>
    </xf>
    <xf numFmtId="175" fontId="10" fillId="0" borderId="80" xfId="42" applyNumberFormat="1" applyFont="1" applyFill="1" applyBorder="1" applyAlignment="1" applyProtection="1">
      <alignment shrinkToFit="1"/>
      <protection/>
    </xf>
    <xf numFmtId="175" fontId="58" fillId="0" borderId="80" xfId="42" applyNumberFormat="1" applyFont="1" applyFill="1" applyBorder="1" applyAlignment="1" applyProtection="1">
      <alignment shrinkToFit="1"/>
      <protection/>
    </xf>
    <xf numFmtId="175" fontId="58" fillId="0" borderId="178" xfId="42" applyNumberFormat="1" applyFont="1" applyFill="1" applyBorder="1" applyAlignment="1" applyProtection="1">
      <alignment/>
      <protection/>
    </xf>
    <xf numFmtId="175" fontId="58" fillId="0" borderId="188" xfId="42" applyNumberFormat="1" applyFont="1" applyFill="1" applyBorder="1" applyAlignment="1" applyProtection="1">
      <alignment/>
      <protection/>
    </xf>
    <xf numFmtId="175" fontId="48" fillId="0" borderId="144" xfId="42" applyNumberFormat="1" applyFont="1" applyFill="1" applyBorder="1" applyAlignment="1" applyProtection="1">
      <alignment vertical="center" shrinkToFit="1"/>
      <protection/>
    </xf>
    <xf numFmtId="175" fontId="48" fillId="0" borderId="157" xfId="42" applyNumberFormat="1" applyFont="1" applyFill="1" applyBorder="1" applyAlignment="1" applyProtection="1">
      <alignment vertical="center" shrinkToFit="1"/>
      <protection/>
    </xf>
    <xf numFmtId="175" fontId="48" fillId="0" borderId="97" xfId="42" applyNumberFormat="1" applyFont="1" applyFill="1" applyBorder="1" applyAlignment="1" applyProtection="1">
      <alignment vertical="center" shrinkToFit="1"/>
      <protection/>
    </xf>
    <xf numFmtId="175" fontId="48" fillId="0" borderId="143" xfId="0" applyNumberFormat="1" applyFont="1" applyFill="1" applyBorder="1" applyAlignment="1">
      <alignment vertical="center" shrinkToFit="1"/>
    </xf>
    <xf numFmtId="175" fontId="48" fillId="0" borderId="175" xfId="0" applyNumberFormat="1" applyFont="1" applyFill="1" applyBorder="1" applyAlignment="1">
      <alignment vertical="center" shrinkToFit="1"/>
    </xf>
    <xf numFmtId="0" fontId="10" fillId="0" borderId="145" xfId="0" applyFont="1" applyFill="1" applyBorder="1" applyAlignment="1">
      <alignment/>
    </xf>
    <xf numFmtId="0" fontId="10" fillId="0" borderId="189" xfId="0" applyFont="1" applyFill="1" applyBorder="1" applyAlignment="1">
      <alignment horizontal="center"/>
    </xf>
    <xf numFmtId="0" fontId="10" fillId="0" borderId="145" xfId="0" applyFont="1" applyFill="1" applyBorder="1" applyAlignment="1">
      <alignment/>
    </xf>
    <xf numFmtId="0" fontId="29" fillId="0" borderId="81" xfId="0" applyFont="1" applyFill="1" applyBorder="1" applyAlignment="1">
      <alignment horizontal="left"/>
    </xf>
    <xf numFmtId="0" fontId="48" fillId="0" borderId="25" xfId="0" applyFont="1" applyFill="1" applyBorder="1" applyAlignment="1">
      <alignment vertical="center"/>
    </xf>
    <xf numFmtId="0" fontId="48" fillId="0" borderId="91" xfId="0" applyFont="1" applyFill="1" applyBorder="1" applyAlignment="1">
      <alignment vertical="center"/>
    </xf>
    <xf numFmtId="0" fontId="48" fillId="0" borderId="109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10" fillId="0" borderId="79" xfId="0" applyFont="1" applyFill="1" applyBorder="1" applyAlignment="1">
      <alignment horizontal="center" shrinkToFit="1"/>
    </xf>
    <xf numFmtId="175" fontId="10" fillId="0" borderId="83" xfId="42" applyNumberFormat="1" applyFont="1" applyFill="1" applyBorder="1" applyAlignment="1" applyProtection="1">
      <alignment shrinkToFit="1"/>
      <protection/>
    </xf>
    <xf numFmtId="175" fontId="58" fillId="0" borderId="83" xfId="42" applyNumberFormat="1" applyFont="1" applyFill="1" applyBorder="1" applyAlignment="1" applyProtection="1">
      <alignment shrinkToFit="1"/>
      <protection/>
    </xf>
    <xf numFmtId="175" fontId="10" fillId="0" borderId="93" xfId="42" applyNumberFormat="1" applyFont="1" applyFill="1" applyBorder="1" applyAlignment="1" applyProtection="1">
      <alignment shrinkToFit="1"/>
      <protection/>
    </xf>
    <xf numFmtId="175" fontId="10" fillId="0" borderId="83" xfId="42" applyNumberFormat="1" applyFont="1" applyFill="1" applyBorder="1" applyAlignment="1" applyProtection="1">
      <alignment/>
      <protection/>
    </xf>
    <xf numFmtId="175" fontId="58" fillId="0" borderId="190" xfId="42" applyNumberFormat="1" applyFont="1" applyFill="1" applyBorder="1" applyAlignment="1" applyProtection="1">
      <alignment/>
      <protection/>
    </xf>
    <xf numFmtId="175" fontId="48" fillId="0" borderId="136" xfId="42" applyNumberFormat="1" applyFont="1" applyFill="1" applyBorder="1" applyAlignment="1" applyProtection="1">
      <alignment vertical="center" shrinkToFit="1"/>
      <protection/>
    </xf>
    <xf numFmtId="175" fontId="48" fillId="0" borderId="191" xfId="42" applyNumberFormat="1" applyFont="1" applyFill="1" applyBorder="1" applyAlignment="1" applyProtection="1">
      <alignment vertical="center" shrinkToFit="1"/>
      <protection/>
    </xf>
    <xf numFmtId="175" fontId="48" fillId="0" borderId="74" xfId="42" applyNumberFormat="1" applyFont="1" applyFill="1" applyBorder="1" applyAlignment="1" applyProtection="1">
      <alignment vertical="center" shrinkToFit="1"/>
      <protection/>
    </xf>
    <xf numFmtId="175" fontId="48" fillId="0" borderId="76" xfId="0" applyNumberFormat="1" applyFont="1" applyFill="1" applyBorder="1" applyAlignment="1">
      <alignment vertical="center" shrinkToFit="1"/>
    </xf>
    <xf numFmtId="0" fontId="9" fillId="0" borderId="192" xfId="59" applyFont="1" applyBorder="1" applyAlignment="1">
      <alignment horizontal="center"/>
      <protection/>
    </xf>
    <xf numFmtId="178" fontId="13" fillId="0" borderId="76" xfId="43" applyNumberFormat="1" applyFont="1" applyBorder="1" applyAlignment="1">
      <alignment horizontal="right"/>
    </xf>
    <xf numFmtId="0" fontId="9" fillId="0" borderId="65" xfId="59" applyFont="1" applyBorder="1" applyAlignment="1">
      <alignment/>
      <protection/>
    </xf>
    <xf numFmtId="0" fontId="2" fillId="0" borderId="65" xfId="59" applyBorder="1" applyAlignment="1">
      <alignment/>
      <protection/>
    </xf>
    <xf numFmtId="0" fontId="9" fillId="0" borderId="65" xfId="59" applyFont="1" applyBorder="1" applyAlignment="1">
      <alignment horizontal="left"/>
      <protection/>
    </xf>
    <xf numFmtId="0" fontId="39" fillId="0" borderId="65" xfId="59" applyFont="1" applyBorder="1">
      <alignment/>
      <protection/>
    </xf>
    <xf numFmtId="0" fontId="9" fillId="0" borderId="65" xfId="59" applyFont="1" applyBorder="1">
      <alignment/>
      <protection/>
    </xf>
    <xf numFmtId="0" fontId="37" fillId="0" borderId="65" xfId="59" applyFont="1" applyBorder="1">
      <alignment/>
      <protection/>
    </xf>
    <xf numFmtId="0" fontId="13" fillId="0" borderId="80" xfId="59" applyFont="1" applyBorder="1" applyAlignment="1">
      <alignment/>
      <protection/>
    </xf>
    <xf numFmtId="178" fontId="13" fillId="0" borderId="104" xfId="43" applyNumberFormat="1" applyFont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33" borderId="120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3" fillId="33" borderId="193" xfId="0" applyFont="1" applyFill="1" applyBorder="1" applyAlignment="1">
      <alignment/>
    </xf>
    <xf numFmtId="0" fontId="9" fillId="33" borderId="101" xfId="0" applyFont="1" applyFill="1" applyBorder="1" applyAlignment="1" applyProtection="1">
      <alignment horizontal="center" vertical="center"/>
      <protection/>
    </xf>
    <xf numFmtId="0" fontId="3" fillId="35" borderId="101" xfId="0" applyFont="1" applyFill="1" applyBorder="1" applyAlignment="1">
      <alignment horizontal="center"/>
    </xf>
    <xf numFmtId="0" fontId="3" fillId="38" borderId="101" xfId="0" applyFont="1" applyFill="1" applyBorder="1" applyAlignment="1">
      <alignment horizontal="center"/>
    </xf>
    <xf numFmtId="0" fontId="3" fillId="33" borderId="100" xfId="0" applyFont="1" applyFill="1" applyBorder="1" applyAlignment="1">
      <alignment horizontal="center"/>
    </xf>
    <xf numFmtId="0" fontId="9" fillId="33" borderId="79" xfId="0" applyFont="1" applyFill="1" applyBorder="1" applyAlignment="1">
      <alignment horizontal="center"/>
    </xf>
    <xf numFmtId="3" fontId="3" fillId="33" borderId="66" xfId="0" applyNumberFormat="1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9" fillId="33" borderId="194" xfId="0" applyFont="1" applyFill="1" applyBorder="1" applyAlignment="1" applyProtection="1">
      <alignment horizontal="center"/>
      <protection/>
    </xf>
    <xf numFmtId="0" fontId="3" fillId="0" borderId="194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33" borderId="64" xfId="0" applyFont="1" applyFill="1" applyBorder="1" applyAlignment="1">
      <alignment/>
    </xf>
    <xf numFmtId="0" fontId="3" fillId="33" borderId="131" xfId="0" applyFont="1" applyFill="1" applyBorder="1" applyAlignment="1" applyProtection="1">
      <alignment horizontal="left"/>
      <protection/>
    </xf>
    <xf numFmtId="0" fontId="9" fillId="33" borderId="133" xfId="0" applyFont="1" applyFill="1" applyBorder="1" applyAlignment="1" applyProtection="1">
      <alignment horizontal="left" wrapText="1"/>
      <protection/>
    </xf>
    <xf numFmtId="0" fontId="9" fillId="33" borderId="133" xfId="0" applyFont="1" applyFill="1" applyBorder="1" applyAlignment="1" applyProtection="1">
      <alignment horizontal="left"/>
      <protection/>
    </xf>
    <xf numFmtId="0" fontId="9" fillId="33" borderId="195" xfId="0" applyFont="1" applyFill="1" applyBorder="1" applyAlignment="1" applyProtection="1">
      <alignment horizontal="left"/>
      <protection/>
    </xf>
    <xf numFmtId="49" fontId="9" fillId="33" borderId="77" xfId="0" applyNumberFormat="1" applyFont="1" applyFill="1" applyBorder="1" applyAlignment="1" applyProtection="1">
      <alignment horizontal="left" vertical="center"/>
      <protection/>
    </xf>
    <xf numFmtId="49" fontId="13" fillId="33" borderId="80" xfId="0" applyNumberFormat="1" applyFont="1" applyFill="1" applyBorder="1" applyAlignment="1" applyProtection="1">
      <alignment horizontal="left" vertical="center"/>
      <protection/>
    </xf>
    <xf numFmtId="0" fontId="13" fillId="33" borderId="80" xfId="0" applyFont="1" applyFill="1" applyBorder="1" applyAlignment="1" applyProtection="1">
      <alignment horizontal="left" vertical="center"/>
      <protection/>
    </xf>
    <xf numFmtId="0" fontId="12" fillId="33" borderId="80" xfId="0" applyFont="1" applyFill="1" applyBorder="1" applyAlignment="1" applyProtection="1">
      <alignment horizontal="left" vertical="center"/>
      <protection/>
    </xf>
    <xf numFmtId="0" fontId="9" fillId="33" borderId="137" xfId="0" applyFont="1" applyFill="1" applyBorder="1" applyAlignment="1">
      <alignment horizontal="left" vertical="center"/>
    </xf>
    <xf numFmtId="0" fontId="7" fillId="33" borderId="193" xfId="0" applyFont="1" applyFill="1" applyBorder="1" applyAlignment="1">
      <alignment/>
    </xf>
    <xf numFmtId="3" fontId="12" fillId="33" borderId="196" xfId="0" applyNumberFormat="1" applyFont="1" applyFill="1" applyBorder="1" applyAlignment="1">
      <alignment vertical="center"/>
    </xf>
    <xf numFmtId="3" fontId="12" fillId="33" borderId="197" xfId="0" applyNumberFormat="1" applyFont="1" applyFill="1" applyBorder="1" applyAlignment="1">
      <alignment vertical="center"/>
    </xf>
    <xf numFmtId="0" fontId="5" fillId="0" borderId="198" xfId="65" applyFont="1" applyFill="1" applyBorder="1" applyAlignment="1">
      <alignment horizontal="center" vertical="center"/>
      <protection/>
    </xf>
    <xf numFmtId="3" fontId="4" fillId="0" borderId="16" xfId="65" applyNumberFormat="1" applyFont="1" applyFill="1" applyBorder="1" applyAlignment="1">
      <alignment vertical="center"/>
      <protection/>
    </xf>
    <xf numFmtId="0" fontId="4" fillId="34" borderId="14" xfId="65" applyFont="1" applyFill="1" applyBorder="1" applyAlignment="1">
      <alignment horizontal="left" vertical="center"/>
      <protection/>
    </xf>
    <xf numFmtId="0" fontId="7" fillId="0" borderId="62" xfId="65" applyFont="1" applyFill="1" applyBorder="1" applyAlignment="1">
      <alignment horizontal="center" wrapText="1"/>
      <protection/>
    </xf>
    <xf numFmtId="0" fontId="7" fillId="0" borderId="60" xfId="65" applyFont="1" applyFill="1" applyBorder="1" applyAlignment="1">
      <alignment horizontal="center" wrapText="1"/>
      <protection/>
    </xf>
    <xf numFmtId="0" fontId="7" fillId="0" borderId="58" xfId="65" applyFont="1" applyFill="1" applyBorder="1" applyAlignment="1">
      <alignment horizontal="center" wrapText="1"/>
      <protection/>
    </xf>
    <xf numFmtId="3" fontId="4" fillId="34" borderId="14" xfId="65" applyNumberFormat="1" applyFont="1" applyFill="1" applyBorder="1" applyAlignment="1">
      <alignment horizontal="center"/>
      <protection/>
    </xf>
    <xf numFmtId="3" fontId="4" fillId="34" borderId="10" xfId="65" applyNumberFormat="1" applyFont="1" applyFill="1" applyBorder="1" applyAlignment="1">
      <alignment horizontal="center"/>
      <protection/>
    </xf>
    <xf numFmtId="3" fontId="4" fillId="34" borderId="14" xfId="65" applyNumberFormat="1" applyFont="1" applyFill="1" applyBorder="1" applyAlignment="1">
      <alignment horizontal="center" vertical="center"/>
      <protection/>
    </xf>
    <xf numFmtId="3" fontId="4" fillId="34" borderId="10" xfId="65" applyNumberFormat="1" applyFont="1" applyFill="1" applyBorder="1" applyAlignment="1">
      <alignment horizontal="center" vertical="center"/>
      <protection/>
    </xf>
    <xf numFmtId="3" fontId="4" fillId="35" borderId="14" xfId="65" applyNumberFormat="1" applyFont="1" applyFill="1" applyBorder="1" applyAlignment="1">
      <alignment horizontal="center" vertical="center"/>
      <protection/>
    </xf>
    <xf numFmtId="3" fontId="4" fillId="35" borderId="10" xfId="65" applyNumberFormat="1" applyFont="1" applyFill="1" applyBorder="1" applyAlignment="1">
      <alignment horizontal="center" vertical="center"/>
      <protection/>
    </xf>
    <xf numFmtId="0" fontId="9" fillId="0" borderId="0" xfId="65" applyFont="1" applyAlignment="1">
      <alignment horizontal="center"/>
      <protection/>
    </xf>
    <xf numFmtId="0" fontId="8" fillId="33" borderId="0" xfId="65" applyFont="1" applyFill="1" applyBorder="1" applyAlignment="1">
      <alignment horizontal="center"/>
      <protection/>
    </xf>
    <xf numFmtId="0" fontId="3" fillId="33" borderId="0" xfId="65" applyFont="1" applyFill="1" applyBorder="1" applyAlignment="1">
      <alignment horizontal="center"/>
      <protection/>
    </xf>
    <xf numFmtId="0" fontId="4" fillId="34" borderId="199" xfId="65" applyFont="1" applyFill="1" applyBorder="1" applyAlignment="1">
      <alignment horizontal="center" vertical="center"/>
      <protection/>
    </xf>
    <xf numFmtId="0" fontId="4" fillId="34" borderId="148" xfId="65" applyFont="1" applyFill="1" applyBorder="1" applyAlignment="1">
      <alignment horizontal="center" vertical="center"/>
      <protection/>
    </xf>
    <xf numFmtId="0" fontId="4" fillId="34" borderId="200" xfId="65" applyFont="1" applyFill="1" applyBorder="1" applyAlignment="1">
      <alignment horizontal="center" vertical="center"/>
      <protection/>
    </xf>
    <xf numFmtId="0" fontId="4" fillId="34" borderId="201" xfId="65" applyFont="1" applyFill="1" applyBorder="1" applyAlignment="1">
      <alignment horizontal="center" vertical="center"/>
      <protection/>
    </xf>
    <xf numFmtId="0" fontId="4" fillId="34" borderId="155" xfId="65" applyFont="1" applyFill="1" applyBorder="1" applyAlignment="1">
      <alignment horizontal="center" vertical="center"/>
      <protection/>
    </xf>
    <xf numFmtId="0" fontId="4" fillId="34" borderId="143" xfId="65" applyFont="1" applyFill="1" applyBorder="1" applyAlignment="1">
      <alignment horizontal="center" vertical="center"/>
      <protection/>
    </xf>
    <xf numFmtId="3" fontId="4" fillId="34" borderId="41" xfId="65" applyNumberFormat="1" applyFont="1" applyFill="1" applyBorder="1" applyAlignment="1">
      <alignment horizontal="center" vertical="center"/>
      <protection/>
    </xf>
    <xf numFmtId="3" fontId="4" fillId="34" borderId="44" xfId="65" applyNumberFormat="1" applyFont="1" applyFill="1" applyBorder="1" applyAlignment="1">
      <alignment horizontal="center" vertical="center"/>
      <protection/>
    </xf>
    <xf numFmtId="0" fontId="4" fillId="34" borderId="202" xfId="65" applyFont="1" applyFill="1" applyBorder="1" applyAlignment="1">
      <alignment horizontal="center" vertical="center"/>
      <protection/>
    </xf>
    <xf numFmtId="0" fontId="4" fillId="34" borderId="203" xfId="65" applyFont="1" applyFill="1" applyBorder="1" applyAlignment="1">
      <alignment horizontal="center" vertical="center"/>
      <protection/>
    </xf>
    <xf numFmtId="0" fontId="4" fillId="34" borderId="204" xfId="65" applyFont="1" applyFill="1" applyBorder="1" applyAlignment="1">
      <alignment horizontal="center" vertical="center"/>
      <protection/>
    </xf>
    <xf numFmtId="0" fontId="4" fillId="34" borderId="205" xfId="65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0" borderId="206" xfId="0" applyFont="1" applyFill="1" applyBorder="1" applyAlignment="1">
      <alignment horizontal="center" wrapText="1"/>
    </xf>
    <xf numFmtId="0" fontId="12" fillId="0" borderId="96" xfId="0" applyFont="1" applyFill="1" applyBorder="1" applyAlignment="1">
      <alignment horizontal="center" wrapText="1"/>
    </xf>
    <xf numFmtId="0" fontId="9" fillId="33" borderId="131" xfId="0" applyFont="1" applyFill="1" applyBorder="1" applyAlignment="1">
      <alignment horizontal="center" wrapText="1"/>
    </xf>
    <xf numFmtId="0" fontId="9" fillId="33" borderId="133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2" fillId="0" borderId="92" xfId="0" applyFont="1" applyFill="1" applyBorder="1" applyAlignment="1">
      <alignment horizontal="center" wrapText="1"/>
    </xf>
    <xf numFmtId="0" fontId="12" fillId="0" borderId="93" xfId="0" applyFont="1" applyFill="1" applyBorder="1" applyAlignment="1">
      <alignment horizontal="center" wrapText="1"/>
    </xf>
    <xf numFmtId="0" fontId="20" fillId="0" borderId="120" xfId="59" applyFont="1" applyBorder="1" applyAlignment="1">
      <alignment horizontal="center" vertical="center" wrapText="1"/>
      <protection/>
    </xf>
    <xf numFmtId="0" fontId="20" fillId="0" borderId="64" xfId="59" applyFont="1" applyBorder="1" applyAlignment="1">
      <alignment horizontal="center" vertical="center" wrapText="1"/>
      <protection/>
    </xf>
    <xf numFmtId="0" fontId="56" fillId="0" borderId="46" xfId="0" applyFont="1" applyFill="1" applyBorder="1" applyAlignment="1">
      <alignment horizontal="center" wrapText="1"/>
    </xf>
    <xf numFmtId="0" fontId="56" fillId="0" borderId="174" xfId="0" applyFont="1" applyFill="1" applyBorder="1" applyAlignment="1">
      <alignment horizontal="center" wrapText="1"/>
    </xf>
    <xf numFmtId="0" fontId="56" fillId="0" borderId="109" xfId="0" applyFont="1" applyFill="1" applyBorder="1" applyAlignment="1">
      <alignment horizontal="center"/>
    </xf>
    <xf numFmtId="0" fontId="56" fillId="0" borderId="98" xfId="0" applyFont="1" applyFill="1" applyBorder="1" applyAlignment="1">
      <alignment horizontal="center"/>
    </xf>
    <xf numFmtId="0" fontId="56" fillId="0" borderId="17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0" fontId="10" fillId="0" borderId="207" xfId="0" applyFont="1" applyFill="1" applyBorder="1" applyAlignment="1">
      <alignment horizontal="center"/>
    </xf>
    <xf numFmtId="0" fontId="10" fillId="0" borderId="119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  <xf numFmtId="0" fontId="10" fillId="0" borderId="93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wrapText="1"/>
    </xf>
    <xf numFmtId="0" fontId="10" fillId="0" borderId="109" xfId="0" applyFont="1" applyFill="1" applyBorder="1" applyAlignment="1">
      <alignment horizontal="center"/>
    </xf>
    <xf numFmtId="0" fontId="10" fillId="0" borderId="98" xfId="0" applyFont="1" applyFill="1" applyBorder="1" applyAlignment="1">
      <alignment horizontal="center"/>
    </xf>
    <xf numFmtId="0" fontId="10" fillId="0" borderId="171" xfId="0" applyFont="1" applyFill="1" applyBorder="1" applyAlignment="1">
      <alignment horizontal="center"/>
    </xf>
    <xf numFmtId="0" fontId="5" fillId="0" borderId="62" xfId="0" applyFont="1" applyFill="1" applyBorder="1" applyAlignment="1" applyProtection="1">
      <alignment horizontal="center" wrapText="1"/>
      <protection hidden="1"/>
    </xf>
    <xf numFmtId="0" fontId="5" fillId="0" borderId="60" xfId="0" applyFont="1" applyFill="1" applyBorder="1" applyAlignment="1" applyProtection="1">
      <alignment horizontal="center" wrapText="1"/>
      <protection hidden="1"/>
    </xf>
    <xf numFmtId="0" fontId="5" fillId="0" borderId="58" xfId="0" applyFont="1" applyFill="1" applyBorder="1" applyAlignment="1" applyProtection="1">
      <alignment horizontal="center" wrapText="1"/>
      <protection hidden="1"/>
    </xf>
    <xf numFmtId="0" fontId="5" fillId="0" borderId="147" xfId="0" applyFont="1" applyFill="1" applyBorder="1" applyAlignment="1" applyProtection="1">
      <alignment horizontal="center" wrapText="1"/>
      <protection hidden="1"/>
    </xf>
    <xf numFmtId="0" fontId="5" fillId="33" borderId="109" xfId="0" applyFont="1" applyFill="1" applyBorder="1" applyAlignment="1" applyProtection="1">
      <alignment horizontal="center" wrapText="1"/>
      <protection hidden="1"/>
    </xf>
    <xf numFmtId="0" fontId="5" fillId="33" borderId="98" xfId="0" applyFont="1" applyFill="1" applyBorder="1" applyAlignment="1" applyProtection="1">
      <alignment horizontal="center" wrapText="1"/>
      <protection hidden="1"/>
    </xf>
    <xf numFmtId="0" fontId="5" fillId="33" borderId="171" xfId="0" applyFont="1" applyFill="1" applyBorder="1" applyAlignment="1" applyProtection="1">
      <alignment horizontal="center" wrapText="1"/>
      <protection hidden="1"/>
    </xf>
    <xf numFmtId="0" fontId="5" fillId="33" borderId="208" xfId="0" applyFont="1" applyFill="1" applyBorder="1" applyAlignment="1" applyProtection="1">
      <alignment horizontal="center" wrapText="1"/>
      <protection hidden="1"/>
    </xf>
    <xf numFmtId="0" fontId="5" fillId="33" borderId="209" xfId="0" applyFont="1" applyFill="1" applyBorder="1" applyAlignment="1" applyProtection="1">
      <alignment horizontal="center" wrapText="1"/>
      <protection hidden="1"/>
    </xf>
    <xf numFmtId="3" fontId="2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3" borderId="208" xfId="0" applyFont="1" applyFill="1" applyBorder="1" applyAlignment="1" applyProtection="1">
      <alignment horizontal="center"/>
      <protection hidden="1"/>
    </xf>
    <xf numFmtId="0" fontId="5" fillId="33" borderId="210" xfId="0" applyFont="1" applyFill="1" applyBorder="1" applyAlignment="1" applyProtection="1">
      <alignment horizontal="center"/>
      <protection hidden="1"/>
    </xf>
    <xf numFmtId="0" fontId="5" fillId="33" borderId="209" xfId="0" applyFont="1" applyFill="1" applyBorder="1" applyAlignment="1" applyProtection="1">
      <alignment horizontal="center"/>
      <protection hidden="1"/>
    </xf>
    <xf numFmtId="0" fontId="5" fillId="33" borderId="211" xfId="0" applyFont="1" applyFill="1" applyBorder="1" applyAlignment="1" applyProtection="1">
      <alignment horizontal="center"/>
      <protection hidden="1"/>
    </xf>
    <xf numFmtId="0" fontId="28" fillId="0" borderId="0" xfId="60" applyFont="1" applyFill="1" applyBorder="1" applyAlignment="1">
      <alignment horizontal="center"/>
      <protection/>
    </xf>
    <xf numFmtId="0" fontId="28" fillId="0" borderId="154" xfId="60" applyFont="1" applyFill="1" applyBorder="1" applyAlignment="1">
      <alignment horizontal="center"/>
      <protection/>
    </xf>
    <xf numFmtId="0" fontId="28" fillId="0" borderId="139" xfId="60" applyFont="1" applyFill="1" applyBorder="1" applyAlignment="1">
      <alignment horizontal="center"/>
      <protection/>
    </xf>
    <xf numFmtId="0" fontId="31" fillId="0" borderId="160" xfId="60" applyFont="1" applyFill="1" applyBorder="1" applyAlignment="1">
      <alignment horizontal="center"/>
      <protection/>
    </xf>
    <xf numFmtId="0" fontId="31" fillId="0" borderId="62" xfId="60" applyFont="1" applyFill="1" applyBorder="1" applyAlignment="1">
      <alignment horizontal="center"/>
      <protection/>
    </xf>
    <xf numFmtId="0" fontId="31" fillId="0" borderId="167" xfId="60" applyFont="1" applyFill="1" applyBorder="1" applyAlignment="1">
      <alignment horizontal="center" wrapText="1"/>
      <protection/>
    </xf>
    <xf numFmtId="0" fontId="31" fillId="0" borderId="212" xfId="60" applyFont="1" applyFill="1" applyBorder="1" applyAlignment="1">
      <alignment horizontal="center" wrapText="1"/>
      <protection/>
    </xf>
    <xf numFmtId="0" fontId="31" fillId="0" borderId="90" xfId="60" applyFont="1" applyFill="1" applyBorder="1" applyAlignment="1">
      <alignment horizontal="center"/>
      <protection/>
    </xf>
    <xf numFmtId="0" fontId="29" fillId="0" borderId="155" xfId="60" applyFont="1" applyFill="1" applyBorder="1" applyAlignment="1">
      <alignment horizontal="center" wrapText="1"/>
      <protection/>
    </xf>
    <xf numFmtId="0" fontId="29" fillId="0" borderId="145" xfId="60" applyFont="1" applyFill="1" applyBorder="1" applyAlignment="1">
      <alignment horizontal="center" wrapText="1"/>
      <protection/>
    </xf>
    <xf numFmtId="0" fontId="29" fillId="0" borderId="178" xfId="60" applyFont="1" applyFill="1" applyBorder="1" applyAlignment="1">
      <alignment horizontal="center" wrapText="1"/>
      <protection/>
    </xf>
    <xf numFmtId="0" fontId="29" fillId="0" borderId="92" xfId="60" applyFont="1" applyFill="1" applyBorder="1" applyAlignment="1">
      <alignment horizontal="center" wrapText="1"/>
      <protection/>
    </xf>
    <xf numFmtId="0" fontId="29" fillId="0" borderId="93" xfId="60" applyFont="1" applyFill="1" applyBorder="1" applyAlignment="1">
      <alignment horizontal="center" wrapText="1"/>
      <protection/>
    </xf>
    <xf numFmtId="0" fontId="29" fillId="0" borderId="190" xfId="60" applyFont="1" applyFill="1" applyBorder="1" applyAlignment="1">
      <alignment horizontal="center" wrapText="1"/>
      <protection/>
    </xf>
    <xf numFmtId="0" fontId="29" fillId="0" borderId="75" xfId="60" applyFont="1" applyFill="1" applyBorder="1" applyAlignment="1">
      <alignment horizontal="center" wrapText="1"/>
      <protection/>
    </xf>
    <xf numFmtId="0" fontId="29" fillId="0" borderId="170" xfId="60" applyFont="1" applyFill="1" applyBorder="1" applyAlignment="1">
      <alignment horizontal="center" wrapText="1"/>
      <protection/>
    </xf>
    <xf numFmtId="0" fontId="29" fillId="0" borderId="95" xfId="60" applyFont="1" applyFill="1" applyBorder="1" applyAlignment="1">
      <alignment horizontal="center" wrapText="1"/>
      <protection/>
    </xf>
    <xf numFmtId="0" fontId="29" fillId="0" borderId="119" xfId="60" applyFont="1" applyFill="1" applyBorder="1" applyAlignment="1">
      <alignment horizontal="center" wrapText="1"/>
      <protection/>
    </xf>
    <xf numFmtId="0" fontId="29" fillId="0" borderId="120" xfId="60" applyFont="1" applyFill="1" applyBorder="1" applyAlignment="1">
      <alignment horizontal="center" wrapText="1"/>
      <protection/>
    </xf>
    <xf numFmtId="0" fontId="29" fillId="0" borderId="193" xfId="60" applyFont="1" applyFill="1" applyBorder="1" applyAlignment="1">
      <alignment horizontal="center" wrapText="1"/>
      <protection/>
    </xf>
    <xf numFmtId="0" fontId="29" fillId="0" borderId="16" xfId="60" applyFont="1" applyFill="1" applyBorder="1" applyAlignment="1">
      <alignment horizontal="center" wrapText="1"/>
      <protection/>
    </xf>
    <xf numFmtId="0" fontId="29" fillId="0" borderId="20" xfId="60" applyFont="1" applyFill="1" applyBorder="1" applyAlignment="1">
      <alignment horizontal="center" wrapText="1"/>
      <protection/>
    </xf>
    <xf numFmtId="0" fontId="29" fillId="0" borderId="57" xfId="60" applyFont="1" applyFill="1" applyBorder="1" applyAlignment="1">
      <alignment horizontal="center" wrapText="1"/>
      <protection/>
    </xf>
    <xf numFmtId="0" fontId="28" fillId="0" borderId="98" xfId="60" applyFont="1" applyFill="1" applyBorder="1" applyAlignment="1">
      <alignment horizontal="center"/>
      <protection/>
    </xf>
    <xf numFmtId="0" fontId="28" fillId="0" borderId="171" xfId="60" applyFont="1" applyFill="1" applyBorder="1" applyAlignment="1">
      <alignment horizontal="center"/>
      <protection/>
    </xf>
    <xf numFmtId="0" fontId="28" fillId="0" borderId="213" xfId="60" applyFont="1" applyFill="1" applyBorder="1" applyAlignment="1">
      <alignment horizontal="center"/>
      <protection/>
    </xf>
    <xf numFmtId="0" fontId="28" fillId="0" borderId="211" xfId="60" applyFont="1" applyFill="1" applyBorder="1" applyAlignment="1">
      <alignment horizontal="center"/>
      <protection/>
    </xf>
    <xf numFmtId="0" fontId="28" fillId="0" borderId="214" xfId="60" applyFont="1" applyFill="1" applyBorder="1" applyAlignment="1">
      <alignment horizontal="center"/>
      <protection/>
    </xf>
    <xf numFmtId="0" fontId="31" fillId="0" borderId="92" xfId="60" applyFont="1" applyFill="1" applyBorder="1" applyAlignment="1">
      <alignment horizontal="center"/>
      <protection/>
    </xf>
    <xf numFmtId="0" fontId="31" fillId="0" borderId="76" xfId="60" applyFont="1" applyFill="1" applyBorder="1" applyAlignment="1">
      <alignment horizontal="center"/>
      <protection/>
    </xf>
    <xf numFmtId="0" fontId="29" fillId="0" borderId="98" xfId="60" applyFont="1" applyFill="1" applyBorder="1" applyAlignment="1">
      <alignment horizontal="center"/>
      <protection/>
    </xf>
    <xf numFmtId="0" fontId="29" fillId="0" borderId="171" xfId="60" applyFont="1" applyFill="1" applyBorder="1" applyAlignment="1">
      <alignment horizontal="center"/>
      <protection/>
    </xf>
    <xf numFmtId="0" fontId="29" fillId="0" borderId="109" xfId="60" applyFont="1" applyFill="1" applyBorder="1" applyAlignment="1">
      <alignment horizontal="center"/>
      <protection/>
    </xf>
    <xf numFmtId="0" fontId="13" fillId="0" borderId="73" xfId="59" applyFont="1" applyBorder="1" applyAlignment="1">
      <alignment/>
      <protection/>
    </xf>
    <xf numFmtId="0" fontId="2" fillId="0" borderId="98" xfId="59" applyBorder="1" applyAlignment="1">
      <alignment/>
      <protection/>
    </xf>
    <xf numFmtId="0" fontId="9" fillId="0" borderId="65" xfId="59" applyFont="1" applyBorder="1" applyAlignment="1">
      <alignment horizontal="left"/>
      <protection/>
    </xf>
    <xf numFmtId="0" fontId="9" fillId="0" borderId="81" xfId="59" applyFont="1" applyBorder="1" applyAlignment="1">
      <alignment/>
      <protection/>
    </xf>
    <xf numFmtId="0" fontId="2" fillId="0" borderId="105" xfId="59" applyBorder="1" applyAlignment="1">
      <alignment/>
      <protection/>
    </xf>
    <xf numFmtId="0" fontId="39" fillId="0" borderId="81" xfId="59" applyFont="1" applyBorder="1" applyAlignment="1">
      <alignment vertical="center"/>
      <protection/>
    </xf>
    <xf numFmtId="0" fontId="37" fillId="37" borderId="215" xfId="59" applyFont="1" applyFill="1" applyBorder="1" applyAlignment="1">
      <alignment horizontal="center" vertical="center" wrapText="1"/>
      <protection/>
    </xf>
    <xf numFmtId="0" fontId="37" fillId="37" borderId="216" xfId="59" applyFont="1" applyFill="1" applyBorder="1" applyAlignment="1">
      <alignment horizontal="center" vertical="center" wrapText="1"/>
      <protection/>
    </xf>
    <xf numFmtId="0" fontId="9" fillId="0" borderId="65" xfId="59" applyFont="1" applyBorder="1" applyAlignment="1">
      <alignment/>
      <protection/>
    </xf>
    <xf numFmtId="0" fontId="2" fillId="0" borderId="65" xfId="59" applyBorder="1" applyAlignment="1">
      <alignment/>
      <protection/>
    </xf>
    <xf numFmtId="0" fontId="13" fillId="0" borderId="217" xfId="59" applyFont="1" applyBorder="1" applyAlignment="1">
      <alignment/>
      <protection/>
    </xf>
    <xf numFmtId="0" fontId="2" fillId="0" borderId="64" xfId="59" applyBorder="1" applyAlignment="1">
      <alignment/>
      <protection/>
    </xf>
    <xf numFmtId="0" fontId="39" fillId="0" borderId="65" xfId="59" applyFont="1" applyBorder="1" applyAlignment="1">
      <alignment vertical="center"/>
      <protection/>
    </xf>
    <xf numFmtId="0" fontId="39" fillId="0" borderId="81" xfId="59" applyFont="1" applyFill="1" applyBorder="1" applyAlignment="1">
      <alignment horizontal="left" vertical="center"/>
      <protection/>
    </xf>
    <xf numFmtId="0" fontId="39" fillId="0" borderId="105" xfId="59" applyFont="1" applyFill="1" applyBorder="1" applyAlignment="1">
      <alignment horizontal="left" vertical="center"/>
      <protection/>
    </xf>
    <xf numFmtId="0" fontId="13" fillId="0" borderId="80" xfId="59" applyFont="1" applyBorder="1" applyAlignment="1">
      <alignment/>
      <protection/>
    </xf>
    <xf numFmtId="0" fontId="39" fillId="0" borderId="65" xfId="59" applyFont="1" applyBorder="1" applyAlignment="1">
      <alignment horizontal="left" vertical="center"/>
      <protection/>
    </xf>
    <xf numFmtId="0" fontId="39" fillId="0" borderId="65" xfId="59" applyFont="1" applyBorder="1" applyAlignment="1">
      <alignment horizontal="left"/>
      <protection/>
    </xf>
    <xf numFmtId="0" fontId="17" fillId="37" borderId="73" xfId="59" applyFont="1" applyFill="1" applyBorder="1" applyAlignment="1">
      <alignment horizontal="center" vertical="center"/>
      <protection/>
    </xf>
    <xf numFmtId="0" fontId="17" fillId="0" borderId="218" xfId="59" applyFont="1" applyBorder="1" applyAlignment="1">
      <alignment horizontal="center" vertical="center"/>
      <protection/>
    </xf>
    <xf numFmtId="0" fontId="37" fillId="37" borderId="75" xfId="59" applyFont="1" applyFill="1" applyBorder="1" applyAlignment="1">
      <alignment horizontal="center" vertical="center" wrapText="1"/>
      <protection/>
    </xf>
    <xf numFmtId="0" fontId="37" fillId="37" borderId="66" xfId="59" applyFont="1" applyFill="1" applyBorder="1" applyAlignment="1">
      <alignment horizontal="center" vertical="center" wrapText="1"/>
      <protection/>
    </xf>
    <xf numFmtId="0" fontId="37" fillId="37" borderId="170" xfId="59" applyFont="1" applyFill="1" applyBorder="1" applyAlignment="1">
      <alignment horizontal="center" vertical="center" wrapText="1"/>
      <protection/>
    </xf>
    <xf numFmtId="0" fontId="47" fillId="33" borderId="0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 wrapText="1"/>
    </xf>
    <xf numFmtId="0" fontId="7" fillId="0" borderId="93" xfId="0" applyFont="1" applyFill="1" applyBorder="1" applyAlignment="1">
      <alignment horizontal="center" wrapText="1"/>
    </xf>
    <xf numFmtId="0" fontId="7" fillId="0" borderId="219" xfId="0" applyFont="1" applyFill="1" applyBorder="1" applyAlignment="1">
      <alignment horizontal="center" wrapText="1"/>
    </xf>
    <xf numFmtId="0" fontId="37" fillId="0" borderId="65" xfId="61" applyFont="1" applyFill="1" applyBorder="1" applyAlignment="1">
      <alignment horizontal="center" vertical="center"/>
      <protection/>
    </xf>
    <xf numFmtId="0" fontId="37" fillId="0" borderId="104" xfId="61" applyFont="1" applyFill="1" applyBorder="1" applyAlignment="1">
      <alignment horizontal="center" vertical="center" wrapText="1"/>
      <protection/>
    </xf>
    <xf numFmtId="0" fontId="37" fillId="0" borderId="123" xfId="61" applyFont="1" applyFill="1" applyBorder="1" applyAlignment="1">
      <alignment horizontal="center" vertical="center" wrapText="1"/>
      <protection/>
    </xf>
    <xf numFmtId="0" fontId="37" fillId="0" borderId="80" xfId="61" applyFont="1" applyFill="1" applyBorder="1" applyAlignment="1">
      <alignment horizontal="center" vertical="center" wrapText="1"/>
      <protection/>
    </xf>
    <xf numFmtId="0" fontId="37" fillId="0" borderId="121" xfId="61" applyFont="1" applyFill="1" applyBorder="1" applyAlignment="1">
      <alignment horizontal="center" vertical="center" wrapText="1"/>
      <protection/>
    </xf>
    <xf numFmtId="0" fontId="37" fillId="37" borderId="215" xfId="61" applyFont="1" applyFill="1" applyBorder="1" applyAlignment="1">
      <alignment horizontal="left" vertical="center"/>
      <protection/>
    </xf>
    <xf numFmtId="0" fontId="9" fillId="37" borderId="216" xfId="61" applyFont="1" applyFill="1" applyBorder="1" applyAlignment="1">
      <alignment horizontal="left" vertical="center"/>
      <protection/>
    </xf>
    <xf numFmtId="0" fontId="9" fillId="0" borderId="216" xfId="61" applyBorder="1" applyAlignment="1">
      <alignment vertical="center"/>
      <protection/>
    </xf>
    <xf numFmtId="0" fontId="9" fillId="0" borderId="220" xfId="61" applyBorder="1" applyAlignment="1">
      <alignment vertical="center"/>
      <protection/>
    </xf>
    <xf numFmtId="0" fontId="37" fillId="0" borderId="122" xfId="61" applyFont="1" applyFill="1" applyBorder="1" applyAlignment="1">
      <alignment horizontal="center" vertical="center"/>
      <protection/>
    </xf>
    <xf numFmtId="0" fontId="37" fillId="37" borderId="78" xfId="61" applyFont="1" applyFill="1" applyBorder="1" applyAlignment="1">
      <alignment horizontal="left" vertical="center"/>
      <protection/>
    </xf>
    <xf numFmtId="0" fontId="9" fillId="37" borderId="182" xfId="61" applyFont="1" applyFill="1" applyBorder="1" applyAlignment="1">
      <alignment horizontal="left" vertical="center"/>
      <protection/>
    </xf>
    <xf numFmtId="0" fontId="9" fillId="0" borderId="182" xfId="61" applyBorder="1" applyAlignment="1">
      <alignment vertical="center"/>
      <protection/>
    </xf>
    <xf numFmtId="0" fontId="9" fillId="0" borderId="221" xfId="61" applyBorder="1" applyAlignment="1">
      <alignment vertical="center"/>
      <protection/>
    </xf>
    <xf numFmtId="0" fontId="37" fillId="0" borderId="222" xfId="61" applyFont="1" applyFill="1" applyBorder="1" applyAlignment="1">
      <alignment horizontal="center" vertical="center" wrapText="1"/>
      <protection/>
    </xf>
    <xf numFmtId="0" fontId="37" fillId="0" borderId="83" xfId="61" applyFont="1" applyFill="1" applyBorder="1" applyAlignment="1">
      <alignment wrapText="1"/>
      <protection/>
    </xf>
    <xf numFmtId="0" fontId="37" fillId="0" borderId="159" xfId="61" applyFont="1" applyFill="1" applyBorder="1" applyAlignment="1">
      <alignment wrapText="1"/>
      <protection/>
    </xf>
    <xf numFmtId="0" fontId="37" fillId="0" borderId="215" xfId="61" applyFont="1" applyFill="1" applyBorder="1" applyAlignment="1">
      <alignment horizontal="center" vertical="center" wrapText="1"/>
      <protection/>
    </xf>
    <xf numFmtId="0" fontId="37" fillId="0" borderId="216" xfId="61" applyFont="1" applyFill="1" applyBorder="1" applyAlignment="1">
      <alignment horizontal="center" vertical="center" wrapText="1"/>
      <protection/>
    </xf>
    <xf numFmtId="0" fontId="37" fillId="0" borderId="127" xfId="61" applyFont="1" applyFill="1" applyBorder="1" applyAlignment="1">
      <alignment horizontal="center" vertical="center" wrapText="1"/>
      <protection/>
    </xf>
    <xf numFmtId="0" fontId="37" fillId="0" borderId="223" xfId="61" applyFont="1" applyFill="1" applyBorder="1" applyAlignment="1">
      <alignment horizontal="center" vertical="center" wrapText="1"/>
      <protection/>
    </xf>
    <xf numFmtId="0" fontId="37" fillId="0" borderId="129" xfId="6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0" xfId="59" applyFont="1" applyFill="1" applyBorder="1" applyAlignment="1">
      <alignment horizontal="center" vertical="center"/>
      <protection/>
    </xf>
    <xf numFmtId="0" fontId="50" fillId="0" borderId="0" xfId="59" applyFont="1" applyFill="1" applyBorder="1" applyAlignment="1">
      <alignment horizontal="center" vertical="center"/>
      <protection/>
    </xf>
    <xf numFmtId="0" fontId="37" fillId="0" borderId="0" xfId="59" applyFont="1" applyBorder="1" applyAlignment="1">
      <alignment horizontal="center" vertical="center" wrapText="1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9" fillId="0" borderId="0" xfId="59" applyNumberFormat="1" applyFont="1" applyFill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 wrapText="1"/>
      <protection/>
    </xf>
    <xf numFmtId="0" fontId="2" fillId="0" borderId="0" xfId="59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 wrapText="1"/>
      <protection/>
    </xf>
    <xf numFmtId="3" fontId="49" fillId="0" borderId="223" xfId="59" applyNumberFormat="1" applyFont="1" applyFill="1" applyBorder="1" applyAlignment="1">
      <alignment horizontal="center" vertical="center" wrapText="1"/>
      <protection/>
    </xf>
    <xf numFmtId="3" fontId="49" fillId="0" borderId="122" xfId="59" applyNumberFormat="1" applyFont="1" applyFill="1" applyBorder="1" applyAlignment="1">
      <alignment horizontal="center" vertical="center" wrapText="1"/>
      <protection/>
    </xf>
    <xf numFmtId="3" fontId="37" fillId="0" borderId="0" xfId="59" applyNumberFormat="1" applyFont="1" applyFill="1" applyBorder="1" applyAlignment="1">
      <alignment horizontal="center" vertical="center" wrapText="1"/>
      <protection/>
    </xf>
    <xf numFmtId="0" fontId="37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0" xfId="59" applyFill="1" applyBorder="1" applyAlignment="1">
      <alignment horizontal="center" vertical="center" wrapText="1"/>
      <protection/>
    </xf>
    <xf numFmtId="0" fontId="41" fillId="0" borderId="127" xfId="59" applyFont="1" applyFill="1" applyBorder="1" applyAlignment="1">
      <alignment horizontal="center" vertical="center"/>
      <protection/>
    </xf>
    <xf numFmtId="0" fontId="41" fillId="0" borderId="121" xfId="59" applyFont="1" applyFill="1" applyBorder="1" applyAlignment="1">
      <alignment horizontal="center" vertical="center"/>
      <protection/>
    </xf>
    <xf numFmtId="3" fontId="49" fillId="0" borderId="129" xfId="59" applyNumberFormat="1" applyFont="1" applyFill="1" applyBorder="1" applyAlignment="1">
      <alignment horizontal="center" vertical="center" wrapText="1"/>
      <protection/>
    </xf>
    <xf numFmtId="3" fontId="49" fillId="0" borderId="123" xfId="59" applyNumberFormat="1" applyFont="1" applyFill="1" applyBorder="1" applyAlignment="1">
      <alignment horizontal="center" vertical="center" wrapText="1"/>
      <protection/>
    </xf>
    <xf numFmtId="0" fontId="12" fillId="0" borderId="76" xfId="0" applyFont="1" applyFill="1" applyBorder="1" applyAlignment="1">
      <alignment horizontal="center" wrapText="1"/>
    </xf>
    <xf numFmtId="0" fontId="12" fillId="0" borderId="224" xfId="0" applyFont="1" applyFill="1" applyBorder="1" applyAlignment="1">
      <alignment horizontal="center" wrapText="1"/>
    </xf>
    <xf numFmtId="0" fontId="8" fillId="33" borderId="75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8" fillId="33" borderId="170" xfId="0" applyFont="1" applyFill="1" applyBorder="1" applyAlignment="1">
      <alignment horizontal="center"/>
    </xf>
    <xf numFmtId="0" fontId="11" fillId="33" borderId="120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center"/>
    </xf>
    <xf numFmtId="0" fontId="11" fillId="33" borderId="193" xfId="0" applyFont="1" applyFill="1" applyBorder="1" applyAlignment="1">
      <alignment horizontal="center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3" xfId="60"/>
    <cellStyle name="Normál 3 2" xfId="61"/>
    <cellStyle name="Normál 4" xfId="62"/>
    <cellStyle name="Normál 4 2" xfId="63"/>
    <cellStyle name="Normál 5" xfId="64"/>
    <cellStyle name="Normál_1.számú mellékle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zsu_C\2011_ment&#233;sek\R&#233;gi%2013_t_&#193;gi&#233;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HUPENZU\2013\EIM\6-15.%20t&#225;bla%2010.31.+fel&#252;lvizsg&#225;l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esek\2015\1_v&#225;ltozat\2015_11szmell_beruh&#225;z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_sz_2013 K.Felülv."/>
      <sheetName val="6_sz_2013 B.Felülv."/>
      <sheetName val="7.sz. 2013 Felülv."/>
      <sheetName val="8_sz_2013 K. Felülv. "/>
      <sheetName val="8_sz_2013 B. Felülv."/>
      <sheetName val="8 a 2013 Felülv."/>
      <sheetName val="_14_int felj. 2013 Felülv. "/>
      <sheetName val="_15_int beruh. 2013 felülv.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1sz._ Önk_beru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4">
      <selection activeCell="U13" sqref="U13"/>
    </sheetView>
  </sheetViews>
  <sheetFormatPr defaultColWidth="9.00390625" defaultRowHeight="12.75"/>
  <cols>
    <col min="1" max="1" width="4.25390625" style="1" customWidth="1"/>
    <col min="2" max="2" width="52.75390625" style="1" customWidth="1"/>
    <col min="3" max="6" width="11.125" style="3" hidden="1" customWidth="1"/>
    <col min="7" max="7" width="10.75390625" style="1" hidden="1" customWidth="1"/>
    <col min="8" max="8" width="1.75390625" style="2" hidden="1" customWidth="1"/>
    <col min="9" max="9" width="19.625" style="2" customWidth="1"/>
    <col min="10" max="10" width="4.25390625" style="1" customWidth="1"/>
    <col min="11" max="11" width="59.625" style="1" customWidth="1"/>
    <col min="12" max="13" width="11.625" style="3" hidden="1" customWidth="1"/>
    <col min="14" max="14" width="12.25390625" style="3" hidden="1" customWidth="1"/>
    <col min="15" max="15" width="12.375" style="3" hidden="1" customWidth="1"/>
    <col min="16" max="16" width="11.00390625" style="1" hidden="1" customWidth="1"/>
    <col min="17" max="17" width="11.375" style="2" hidden="1" customWidth="1"/>
    <col min="18" max="18" width="16.00390625" style="1" customWidth="1"/>
    <col min="19" max="19" width="16.375" style="1" customWidth="1"/>
    <col min="20" max="20" width="9.125" style="1" customWidth="1"/>
    <col min="21" max="21" width="10.875" style="1" bestFit="1" customWidth="1"/>
    <col min="22" max="16384" width="9.125" style="1" customWidth="1"/>
  </cols>
  <sheetData>
    <row r="1" spans="1:18" ht="15.75">
      <c r="A1" s="170"/>
      <c r="B1" s="169"/>
      <c r="C1" s="168"/>
      <c r="D1" s="168"/>
      <c r="E1" s="168"/>
      <c r="F1" s="168"/>
      <c r="G1" s="167"/>
      <c r="H1" s="166"/>
      <c r="I1" s="166"/>
      <c r="J1" s="2"/>
      <c r="K1" s="161"/>
      <c r="P1" s="1094" t="s">
        <v>65</v>
      </c>
      <c r="Q1" s="1094"/>
      <c r="R1" s="164" t="s">
        <v>66</v>
      </c>
    </row>
    <row r="2" spans="1:18" ht="12.75">
      <c r="A2" s="2"/>
      <c r="B2" s="2"/>
      <c r="G2" s="161"/>
      <c r="H2" s="161"/>
      <c r="I2" s="161"/>
      <c r="J2" s="2"/>
      <c r="K2" s="161"/>
      <c r="Q2" s="165"/>
      <c r="R2" s="164"/>
    </row>
    <row r="3" spans="1:17" ht="18.75">
      <c r="A3" s="1095" t="s">
        <v>429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1095"/>
      <c r="Q3" s="1095"/>
    </row>
    <row r="4" spans="1:19" ht="12.75">
      <c r="A4" s="1096" t="s">
        <v>618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1096"/>
      <c r="M4" s="1096"/>
      <c r="N4" s="1096"/>
      <c r="O4" s="1096"/>
      <c r="P4" s="1096"/>
      <c r="Q4" s="1096"/>
      <c r="R4" s="163"/>
      <c r="S4" s="163"/>
    </row>
    <row r="5" spans="1:19" ht="12.75" hidden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1" ht="13.5" thickBot="1">
      <c r="A6" s="2"/>
      <c r="B6" s="2"/>
      <c r="G6" s="2"/>
      <c r="J6" s="2"/>
      <c r="K6" s="161"/>
    </row>
    <row r="7" spans="1:19" ht="12.75" customHeight="1">
      <c r="A7" s="159" t="s">
        <v>45</v>
      </c>
      <c r="B7" s="159"/>
      <c r="C7" s="158" t="s">
        <v>64</v>
      </c>
      <c r="D7" s="158" t="s">
        <v>63</v>
      </c>
      <c r="E7" s="157" t="s">
        <v>64</v>
      </c>
      <c r="F7" s="1085" t="s">
        <v>68</v>
      </c>
      <c r="G7" s="1085" t="s">
        <v>68</v>
      </c>
      <c r="H7" s="1085" t="s">
        <v>68</v>
      </c>
      <c r="I7" s="1085" t="s">
        <v>68</v>
      </c>
      <c r="J7" s="160"/>
      <c r="K7" s="159"/>
      <c r="L7" s="158" t="s">
        <v>64</v>
      </c>
      <c r="M7" s="158" t="s">
        <v>63</v>
      </c>
      <c r="N7" s="157" t="s">
        <v>64</v>
      </c>
      <c r="O7" s="156" t="s">
        <v>63</v>
      </c>
      <c r="P7" s="155" t="s">
        <v>62</v>
      </c>
      <c r="Q7" s="155" t="s">
        <v>62</v>
      </c>
      <c r="R7" s="1085" t="s">
        <v>68</v>
      </c>
      <c r="S7" s="143" t="s">
        <v>61</v>
      </c>
    </row>
    <row r="8" spans="1:19" ht="12.75">
      <c r="A8" s="149" t="s">
        <v>59</v>
      </c>
      <c r="B8" s="149" t="s">
        <v>60</v>
      </c>
      <c r="C8" s="153" t="s">
        <v>57</v>
      </c>
      <c r="D8" s="153" t="s">
        <v>56</v>
      </c>
      <c r="E8" s="150" t="s">
        <v>55</v>
      </c>
      <c r="F8" s="1086"/>
      <c r="G8" s="1086"/>
      <c r="H8" s="1086"/>
      <c r="I8" s="1086"/>
      <c r="J8" s="154" t="s">
        <v>59</v>
      </c>
      <c r="K8" s="149" t="s">
        <v>58</v>
      </c>
      <c r="L8" s="153" t="s">
        <v>57</v>
      </c>
      <c r="M8" s="153" t="s">
        <v>56</v>
      </c>
      <c r="N8" s="150" t="s">
        <v>55</v>
      </c>
      <c r="O8" s="150" t="s">
        <v>54</v>
      </c>
      <c r="P8" s="149" t="s">
        <v>53</v>
      </c>
      <c r="Q8" s="149" t="s">
        <v>53</v>
      </c>
      <c r="R8" s="1086"/>
      <c r="S8" s="143" t="s">
        <v>52</v>
      </c>
    </row>
    <row r="9" spans="1:19" ht="12.75">
      <c r="A9" s="149"/>
      <c r="B9" s="149" t="s">
        <v>51</v>
      </c>
      <c r="C9" s="153" t="s">
        <v>50</v>
      </c>
      <c r="D9" s="153" t="s">
        <v>50</v>
      </c>
      <c r="E9" s="152" t="s">
        <v>46</v>
      </c>
      <c r="F9" s="1086"/>
      <c r="G9" s="1086"/>
      <c r="H9" s="1086"/>
      <c r="I9" s="1086"/>
      <c r="J9" s="154"/>
      <c r="K9" s="149" t="s">
        <v>51</v>
      </c>
      <c r="L9" s="153" t="s">
        <v>50</v>
      </c>
      <c r="M9" s="153" t="s">
        <v>50</v>
      </c>
      <c r="N9" s="152" t="s">
        <v>46</v>
      </c>
      <c r="O9" s="151" t="s">
        <v>46</v>
      </c>
      <c r="P9" s="149" t="s">
        <v>49</v>
      </c>
      <c r="Q9" s="149" t="s">
        <v>48</v>
      </c>
      <c r="R9" s="1086"/>
      <c r="S9" s="143" t="s">
        <v>47</v>
      </c>
    </row>
    <row r="10" spans="1:19" ht="13.5" thickBot="1">
      <c r="A10" s="144" t="s">
        <v>45</v>
      </c>
      <c r="B10" s="144"/>
      <c r="C10" s="147"/>
      <c r="D10" s="147"/>
      <c r="E10" s="146"/>
      <c r="F10" s="1087"/>
      <c r="G10" s="1087"/>
      <c r="H10" s="1087"/>
      <c r="I10" s="1087"/>
      <c r="J10" s="148" t="s">
        <v>45</v>
      </c>
      <c r="K10" s="144"/>
      <c r="L10" s="147"/>
      <c r="M10" s="147"/>
      <c r="N10" s="146"/>
      <c r="O10" s="145"/>
      <c r="P10" s="144" t="s">
        <v>46</v>
      </c>
      <c r="Q10" s="144" t="s">
        <v>46</v>
      </c>
      <c r="R10" s="1087"/>
      <c r="S10" s="143" t="s">
        <v>719</v>
      </c>
    </row>
    <row r="11" spans="1:19" ht="12.75">
      <c r="A11" s="142">
        <v>1</v>
      </c>
      <c r="B11" s="141">
        <v>2</v>
      </c>
      <c r="C11" s="135">
        <v>3</v>
      </c>
      <c r="D11" s="134">
        <v>4</v>
      </c>
      <c r="E11" s="140">
        <v>3</v>
      </c>
      <c r="F11" s="132">
        <v>6</v>
      </c>
      <c r="G11" s="139">
        <v>7</v>
      </c>
      <c r="H11" s="138">
        <v>8</v>
      </c>
      <c r="I11" s="138"/>
      <c r="J11" s="137">
        <v>7</v>
      </c>
      <c r="K11" s="136">
        <v>8</v>
      </c>
      <c r="L11" s="135">
        <v>9</v>
      </c>
      <c r="M11" s="134">
        <v>10</v>
      </c>
      <c r="N11" s="134">
        <v>7</v>
      </c>
      <c r="O11" s="133">
        <v>13</v>
      </c>
      <c r="P11" s="131">
        <v>15</v>
      </c>
      <c r="Q11" s="130">
        <v>16</v>
      </c>
      <c r="R11" s="132">
        <v>12</v>
      </c>
      <c r="S11" s="8"/>
    </row>
    <row r="12" spans="1:19" ht="15">
      <c r="A12" s="129"/>
      <c r="B12" s="128"/>
      <c r="C12" s="124"/>
      <c r="D12" s="124"/>
      <c r="E12" s="124"/>
      <c r="F12" s="124"/>
      <c r="G12" s="127"/>
      <c r="H12" s="122"/>
      <c r="I12" s="122"/>
      <c r="J12" s="126" t="s">
        <v>45</v>
      </c>
      <c r="K12" s="125"/>
      <c r="L12" s="124"/>
      <c r="M12" s="124"/>
      <c r="N12" s="124"/>
      <c r="O12" s="124"/>
      <c r="P12" s="122"/>
      <c r="Q12" s="121"/>
      <c r="R12" s="123"/>
      <c r="S12" s="112"/>
    </row>
    <row r="13" spans="1:19" s="101" customFormat="1" ht="21.75" customHeight="1">
      <c r="A13" s="118">
        <v>1</v>
      </c>
      <c r="B13" s="105" t="s">
        <v>44</v>
      </c>
      <c r="C13" s="117">
        <v>6438778</v>
      </c>
      <c r="D13" s="117">
        <v>6546194</v>
      </c>
      <c r="E13" s="179">
        <v>6269123</v>
      </c>
      <c r="F13" s="184">
        <v>3802545.4370000004</v>
      </c>
      <c r="G13" s="185"/>
      <c r="H13" s="185"/>
      <c r="I13" s="939">
        <v>1334766268</v>
      </c>
      <c r="J13" s="181">
        <v>1</v>
      </c>
      <c r="K13" s="116" t="s">
        <v>485</v>
      </c>
      <c r="L13" s="72">
        <v>2174856</v>
      </c>
      <c r="M13" s="72">
        <v>2572223</v>
      </c>
      <c r="N13" s="72">
        <v>2406509</v>
      </c>
      <c r="O13" s="104">
        <v>2536696</v>
      </c>
      <c r="P13" s="172"/>
      <c r="Q13" s="113"/>
      <c r="R13" s="193">
        <v>1284578591</v>
      </c>
      <c r="S13" s="112"/>
    </row>
    <row r="14" spans="1:19" ht="21.75" customHeight="1">
      <c r="A14" s="118">
        <v>2</v>
      </c>
      <c r="B14" s="105" t="s">
        <v>43</v>
      </c>
      <c r="C14" s="117">
        <v>1646752</v>
      </c>
      <c r="D14" s="117">
        <v>1723656</v>
      </c>
      <c r="E14" s="179">
        <v>1672409</v>
      </c>
      <c r="F14" s="184">
        <v>987416.894</v>
      </c>
      <c r="G14" s="186"/>
      <c r="H14" s="186"/>
      <c r="I14" s="939">
        <v>349088059</v>
      </c>
      <c r="J14" s="182">
        <v>2</v>
      </c>
      <c r="K14" s="116" t="s">
        <v>42</v>
      </c>
      <c r="L14" s="72">
        <v>7982800</v>
      </c>
      <c r="M14" s="72">
        <v>8376922</v>
      </c>
      <c r="N14" s="72">
        <v>8311155</v>
      </c>
      <c r="O14" s="104">
        <v>7358817</v>
      </c>
      <c r="P14" s="192"/>
      <c r="Q14" s="119"/>
      <c r="R14" s="193">
        <v>2982800000</v>
      </c>
      <c r="S14" s="112"/>
    </row>
    <row r="15" spans="1:19" ht="21.75" customHeight="1">
      <c r="A15" s="118">
        <v>3</v>
      </c>
      <c r="B15" s="105" t="s">
        <v>41</v>
      </c>
      <c r="C15" s="117">
        <v>5387975</v>
      </c>
      <c r="D15" s="117">
        <v>5682912</v>
      </c>
      <c r="E15" s="179">
        <v>5639118</v>
      </c>
      <c r="F15" s="184">
        <v>6330628.100000001</v>
      </c>
      <c r="G15" s="186"/>
      <c r="H15" s="186"/>
      <c r="I15" s="939">
        <v>1323176172</v>
      </c>
      <c r="J15" s="182">
        <v>3</v>
      </c>
      <c r="K15" s="116" t="s">
        <v>510</v>
      </c>
      <c r="L15" s="72">
        <v>3340919.5</v>
      </c>
      <c r="M15" s="72">
        <v>3179194</v>
      </c>
      <c r="N15" s="72">
        <v>3222669</v>
      </c>
      <c r="O15" s="104">
        <v>1787353.74</v>
      </c>
      <c r="P15" s="192"/>
      <c r="Q15" s="119"/>
      <c r="R15" s="193">
        <v>303653976</v>
      </c>
      <c r="S15" s="112"/>
    </row>
    <row r="16" spans="1:19" ht="21.75" customHeight="1">
      <c r="A16" s="98">
        <v>4</v>
      </c>
      <c r="B16" s="97" t="s">
        <v>40</v>
      </c>
      <c r="C16" s="72">
        <v>46327</v>
      </c>
      <c r="D16" s="72">
        <v>44172</v>
      </c>
      <c r="E16" s="96">
        <v>42692</v>
      </c>
      <c r="F16" s="187">
        <v>10485</v>
      </c>
      <c r="G16" s="188"/>
      <c r="H16" s="188"/>
      <c r="I16" s="939">
        <v>45300000</v>
      </c>
      <c r="J16" s="182">
        <v>4</v>
      </c>
      <c r="K16" s="102" t="s">
        <v>625</v>
      </c>
      <c r="L16" s="72">
        <v>96169</v>
      </c>
      <c r="M16" s="120"/>
      <c r="N16" s="120"/>
      <c r="O16" s="104">
        <v>140410.31500000006</v>
      </c>
      <c r="P16" s="192"/>
      <c r="Q16" s="119"/>
      <c r="R16" s="193">
        <v>0</v>
      </c>
      <c r="S16" s="112"/>
    </row>
    <row r="17" spans="1:19" ht="21.75" customHeight="1">
      <c r="A17" s="118">
        <v>5</v>
      </c>
      <c r="B17" s="105" t="s">
        <v>39</v>
      </c>
      <c r="C17" s="117"/>
      <c r="D17" s="117"/>
      <c r="E17" s="180">
        <v>527466</v>
      </c>
      <c r="F17" s="184">
        <v>1282185</v>
      </c>
      <c r="G17" s="188"/>
      <c r="H17" s="188"/>
      <c r="I17" s="939">
        <f>SUM(I18:I19)</f>
        <v>214576691</v>
      </c>
      <c r="J17" s="181">
        <v>5</v>
      </c>
      <c r="K17" s="103" t="s">
        <v>626</v>
      </c>
      <c r="L17" s="72">
        <v>1200196</v>
      </c>
      <c r="M17" s="72">
        <v>1256274</v>
      </c>
      <c r="N17" s="72">
        <v>930723</v>
      </c>
      <c r="O17" s="104">
        <v>1098555.22</v>
      </c>
      <c r="P17" s="172"/>
      <c r="Q17" s="113"/>
      <c r="R17" s="193">
        <v>0</v>
      </c>
      <c r="S17" s="112"/>
    </row>
    <row r="18" spans="1:20" ht="21.75" customHeight="1">
      <c r="A18" s="98"/>
      <c r="B18" s="99" t="s">
        <v>621</v>
      </c>
      <c r="C18" s="72">
        <v>146643</v>
      </c>
      <c r="D18" s="72">
        <v>170259</v>
      </c>
      <c r="E18" s="71">
        <v>28000</v>
      </c>
      <c r="F18" s="189">
        <v>520779</v>
      </c>
      <c r="G18" s="190"/>
      <c r="H18" s="190"/>
      <c r="I18" s="971">
        <v>52901691</v>
      </c>
      <c r="J18" s="181">
        <v>6</v>
      </c>
      <c r="K18" s="102" t="s">
        <v>38</v>
      </c>
      <c r="L18" s="72">
        <v>31100</v>
      </c>
      <c r="M18" s="72">
        <v>23270</v>
      </c>
      <c r="N18" s="72">
        <v>0</v>
      </c>
      <c r="O18" s="104">
        <v>2050.875</v>
      </c>
      <c r="P18" s="172"/>
      <c r="Q18" s="113"/>
      <c r="R18" s="193">
        <v>0</v>
      </c>
      <c r="S18" s="112"/>
      <c r="T18" s="4"/>
    </row>
    <row r="19" spans="1:19" ht="21.75" customHeight="1">
      <c r="A19" s="98"/>
      <c r="B19" s="99" t="s">
        <v>622</v>
      </c>
      <c r="C19" s="72">
        <v>108803</v>
      </c>
      <c r="D19" s="72">
        <v>231727</v>
      </c>
      <c r="E19" s="71">
        <v>106951</v>
      </c>
      <c r="F19" s="189">
        <v>436049</v>
      </c>
      <c r="G19" s="188"/>
      <c r="H19" s="188"/>
      <c r="I19" s="971">
        <v>161675000</v>
      </c>
      <c r="J19" s="181">
        <v>7</v>
      </c>
      <c r="K19" s="115" t="s">
        <v>37</v>
      </c>
      <c r="L19" s="26">
        <v>719</v>
      </c>
      <c r="M19" s="26">
        <v>0</v>
      </c>
      <c r="N19" s="26">
        <v>0</v>
      </c>
      <c r="O19" s="104">
        <v>0</v>
      </c>
      <c r="P19" s="172"/>
      <c r="Q19" s="113"/>
      <c r="R19" s="193">
        <v>0</v>
      </c>
      <c r="S19" s="112"/>
    </row>
    <row r="20" spans="1:19" ht="21.75" customHeight="1">
      <c r="A20" s="98">
        <v>6</v>
      </c>
      <c r="B20" s="97" t="s">
        <v>36</v>
      </c>
      <c r="C20" s="72">
        <v>0</v>
      </c>
      <c r="D20" s="72">
        <v>0</v>
      </c>
      <c r="E20" s="96">
        <v>83158</v>
      </c>
      <c r="F20" s="187">
        <v>189593.966</v>
      </c>
      <c r="G20" s="188"/>
      <c r="H20" s="188"/>
      <c r="I20" s="939">
        <v>0</v>
      </c>
      <c r="J20" s="183"/>
      <c r="K20" s="115"/>
      <c r="L20" s="72">
        <v>110065</v>
      </c>
      <c r="M20" s="72">
        <v>1283326</v>
      </c>
      <c r="N20" s="72">
        <v>0</v>
      </c>
      <c r="O20" s="104">
        <v>327091</v>
      </c>
      <c r="P20" s="172"/>
      <c r="Q20" s="113"/>
      <c r="R20" s="193"/>
      <c r="S20" s="111"/>
    </row>
    <row r="21" spans="1:19" ht="21.75" customHeight="1">
      <c r="A21" s="98">
        <v>7</v>
      </c>
      <c r="B21" s="97" t="s">
        <v>35</v>
      </c>
      <c r="C21" s="72">
        <v>0</v>
      </c>
      <c r="D21" s="72">
        <v>0</v>
      </c>
      <c r="E21" s="96">
        <v>296375</v>
      </c>
      <c r="F21" s="187">
        <v>135247</v>
      </c>
      <c r="G21" s="191"/>
      <c r="H21" s="191"/>
      <c r="I21" s="939">
        <v>233200809</v>
      </c>
      <c r="J21" s="183"/>
      <c r="K21" s="30"/>
      <c r="L21" s="72"/>
      <c r="M21" s="72"/>
      <c r="N21" s="72"/>
      <c r="O21" s="104"/>
      <c r="P21" s="114"/>
      <c r="Q21" s="113"/>
      <c r="R21" s="193"/>
      <c r="S21" s="112"/>
    </row>
    <row r="22" spans="1:19" ht="21.75" customHeight="1" thickBot="1">
      <c r="A22" s="98"/>
      <c r="B22" s="97"/>
      <c r="C22" s="72">
        <v>0</v>
      </c>
      <c r="D22" s="72">
        <v>0</v>
      </c>
      <c r="E22" s="96">
        <v>296375</v>
      </c>
      <c r="F22" s="943">
        <v>135247</v>
      </c>
      <c r="G22" s="944"/>
      <c r="H22" s="944"/>
      <c r="I22" s="945"/>
      <c r="J22" s="181"/>
      <c r="K22" s="93"/>
      <c r="L22" s="110"/>
      <c r="M22" s="110"/>
      <c r="N22" s="110"/>
      <c r="O22" s="110"/>
      <c r="P22" s="109"/>
      <c r="Q22" s="108"/>
      <c r="R22" s="940"/>
      <c r="S22" s="946" t="s">
        <v>67</v>
      </c>
    </row>
    <row r="23" spans="1:21" ht="16.5" customHeight="1" thickBot="1">
      <c r="A23" s="1097" t="s">
        <v>33</v>
      </c>
      <c r="B23" s="949" t="s">
        <v>34</v>
      </c>
      <c r="C23" s="950"/>
      <c r="D23" s="950"/>
      <c r="E23" s="950"/>
      <c r="F23" s="950"/>
      <c r="G23" s="951"/>
      <c r="H23" s="951"/>
      <c r="I23" s="1092">
        <f>SUM(I13+I14+I15+I16+I17+I21)</f>
        <v>3500107999</v>
      </c>
      <c r="J23" s="1099" t="s">
        <v>33</v>
      </c>
      <c r="K23" s="952" t="s">
        <v>32</v>
      </c>
      <c r="L23" s="953"/>
      <c r="M23" s="953"/>
      <c r="N23" s="953"/>
      <c r="O23" s="953"/>
      <c r="P23" s="954"/>
      <c r="Q23" s="954"/>
      <c r="R23" s="1088">
        <f>SUM(R13:R20)</f>
        <v>4571032567</v>
      </c>
      <c r="S23" s="955" t="s">
        <v>720</v>
      </c>
      <c r="U23" s="4"/>
    </row>
    <row r="24" spans="1:19" ht="16.5" customHeight="1" thickBot="1">
      <c r="A24" s="1098"/>
      <c r="B24" s="956" t="s">
        <v>22</v>
      </c>
      <c r="C24" s="957">
        <v>14139930</v>
      </c>
      <c r="D24" s="957">
        <v>14746738</v>
      </c>
      <c r="E24" s="957">
        <v>14530341</v>
      </c>
      <c r="F24" s="957">
        <v>12738101.397000002</v>
      </c>
      <c r="G24" s="958"/>
      <c r="H24" s="958"/>
      <c r="I24" s="1093"/>
      <c r="J24" s="1100"/>
      <c r="K24" s="959" t="s">
        <v>22</v>
      </c>
      <c r="L24" s="957">
        <v>15828882.5</v>
      </c>
      <c r="M24" s="957">
        <v>16691209</v>
      </c>
      <c r="N24" s="957">
        <v>14871056</v>
      </c>
      <c r="O24" s="957">
        <v>14005370.15</v>
      </c>
      <c r="P24" s="957"/>
      <c r="Q24" s="957"/>
      <c r="R24" s="1089"/>
      <c r="S24" s="960">
        <f>SUM(R23-I23)</f>
        <v>1070924568</v>
      </c>
    </row>
    <row r="25" spans="1:19" ht="16.5" customHeight="1" thickBot="1">
      <c r="A25" s="74">
        <v>8</v>
      </c>
      <c r="B25" s="97" t="s">
        <v>30</v>
      </c>
      <c r="C25" s="70">
        <v>1468300</v>
      </c>
      <c r="D25" s="70">
        <v>977143</v>
      </c>
      <c r="E25" s="107">
        <v>868016</v>
      </c>
      <c r="F25" s="947">
        <v>3526649.535</v>
      </c>
      <c r="G25" s="948"/>
      <c r="H25" s="948"/>
      <c r="I25" s="948">
        <v>926874568</v>
      </c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21.75" customHeight="1">
      <c r="A26" s="98">
        <v>9</v>
      </c>
      <c r="B26" s="97" t="s">
        <v>31</v>
      </c>
      <c r="C26" s="72">
        <v>111777</v>
      </c>
      <c r="D26" s="72">
        <v>107336</v>
      </c>
      <c r="E26" s="96">
        <v>20995</v>
      </c>
      <c r="F26" s="187">
        <v>115228</v>
      </c>
      <c r="G26" s="193"/>
      <c r="H26" s="193"/>
      <c r="I26" s="193">
        <v>440550000</v>
      </c>
      <c r="J26" s="181">
        <v>8</v>
      </c>
      <c r="K26" s="102" t="s">
        <v>497</v>
      </c>
      <c r="L26" s="94">
        <v>1781398.1</v>
      </c>
      <c r="M26" s="94">
        <v>412002</v>
      </c>
      <c r="N26" s="94">
        <v>1032000</v>
      </c>
      <c r="O26" s="194">
        <v>921245</v>
      </c>
      <c r="P26" s="197"/>
      <c r="Q26" s="94"/>
      <c r="R26" s="941">
        <v>0</v>
      </c>
      <c r="S26" s="199"/>
    </row>
    <row r="27" spans="1:19" ht="21.75" customHeight="1">
      <c r="A27" s="98">
        <v>10</v>
      </c>
      <c r="B27" s="105" t="s">
        <v>29</v>
      </c>
      <c r="C27" s="70"/>
      <c r="D27" s="70"/>
      <c r="E27" s="107"/>
      <c r="F27" s="187"/>
      <c r="G27" s="188"/>
      <c r="H27" s="188"/>
      <c r="I27" s="188">
        <f>SUM(I28:I29)</f>
        <v>347000000</v>
      </c>
      <c r="J27" s="181">
        <v>9</v>
      </c>
      <c r="K27" s="102" t="s">
        <v>521</v>
      </c>
      <c r="L27" s="106">
        <v>82541</v>
      </c>
      <c r="M27" s="106">
        <v>82541</v>
      </c>
      <c r="N27" s="106">
        <v>0</v>
      </c>
      <c r="O27" s="195">
        <v>516882.017</v>
      </c>
      <c r="P27" s="198"/>
      <c r="Q27" s="106"/>
      <c r="R27" s="942">
        <v>3500000</v>
      </c>
      <c r="S27" s="176"/>
    </row>
    <row r="28" spans="1:19" ht="21.75" customHeight="1">
      <c r="A28" s="98"/>
      <c r="B28" s="100" t="s">
        <v>623</v>
      </c>
      <c r="C28" s="70"/>
      <c r="D28" s="70"/>
      <c r="E28" s="104">
        <v>235218</v>
      </c>
      <c r="F28" s="187">
        <v>308327.97</v>
      </c>
      <c r="G28" s="188"/>
      <c r="H28" s="188"/>
      <c r="I28" s="970">
        <v>0</v>
      </c>
      <c r="J28" s="181">
        <v>10</v>
      </c>
      <c r="K28" s="102" t="s">
        <v>28</v>
      </c>
      <c r="L28" s="94">
        <v>171135</v>
      </c>
      <c r="M28" s="94">
        <v>112304</v>
      </c>
      <c r="N28" s="94">
        <v>0</v>
      </c>
      <c r="O28" s="194">
        <v>265902.842</v>
      </c>
      <c r="P28" s="197"/>
      <c r="Q28" s="94"/>
      <c r="R28" s="941">
        <v>0</v>
      </c>
      <c r="S28" s="176"/>
    </row>
    <row r="29" spans="1:19" ht="21.75" customHeight="1">
      <c r="A29" s="98"/>
      <c r="B29" s="100" t="s">
        <v>624</v>
      </c>
      <c r="C29" s="72">
        <v>1241</v>
      </c>
      <c r="D29" s="72">
        <v>1121</v>
      </c>
      <c r="E29" s="71">
        <v>68604</v>
      </c>
      <c r="F29" s="189">
        <v>85634</v>
      </c>
      <c r="G29" s="188"/>
      <c r="H29" s="188"/>
      <c r="I29" s="972">
        <v>347000000</v>
      </c>
      <c r="J29" s="181">
        <v>11</v>
      </c>
      <c r="K29" s="95" t="s">
        <v>27</v>
      </c>
      <c r="L29" s="94">
        <v>1071</v>
      </c>
      <c r="M29" s="94">
        <v>1065</v>
      </c>
      <c r="N29" s="94">
        <v>0</v>
      </c>
      <c r="O29" s="194">
        <v>79.405</v>
      </c>
      <c r="P29" s="197"/>
      <c r="Q29" s="94"/>
      <c r="R29" s="941">
        <v>0</v>
      </c>
      <c r="S29" s="176"/>
    </row>
    <row r="30" spans="1:19" ht="21.75" customHeight="1" thickBot="1">
      <c r="A30" s="98">
        <v>11</v>
      </c>
      <c r="B30" s="97" t="s">
        <v>26</v>
      </c>
      <c r="C30" s="72">
        <v>181550</v>
      </c>
      <c r="D30" s="72">
        <v>88409</v>
      </c>
      <c r="E30" s="71">
        <v>99614</v>
      </c>
      <c r="F30" s="961">
        <v>182622</v>
      </c>
      <c r="G30" s="962"/>
      <c r="H30" s="962"/>
      <c r="I30" s="962">
        <v>310000000</v>
      </c>
      <c r="J30" s="181"/>
      <c r="K30" s="101"/>
      <c r="L30" s="94">
        <v>36208</v>
      </c>
      <c r="M30" s="94">
        <v>32491</v>
      </c>
      <c r="N30" s="94">
        <v>29000</v>
      </c>
      <c r="O30" s="196">
        <v>26300</v>
      </c>
      <c r="P30" s="197"/>
      <c r="Q30" s="94"/>
      <c r="R30" s="963"/>
      <c r="S30" s="176"/>
    </row>
    <row r="31" spans="1:19" ht="21.75" customHeight="1" thickBot="1">
      <c r="A31" s="1101" t="s">
        <v>24</v>
      </c>
      <c r="B31" s="20" t="s">
        <v>25</v>
      </c>
      <c r="C31" s="18"/>
      <c r="D31" s="18"/>
      <c r="E31" s="19"/>
      <c r="F31" s="18"/>
      <c r="G31" s="966"/>
      <c r="H31" s="967"/>
      <c r="I31" s="1092">
        <f>SUM(I25+I26+I27+I30)</f>
        <v>2024424568</v>
      </c>
      <c r="J31" s="1103" t="s">
        <v>24</v>
      </c>
      <c r="K31" s="15" t="s">
        <v>23</v>
      </c>
      <c r="L31" s="16"/>
      <c r="M31" s="16"/>
      <c r="N31" s="16"/>
      <c r="O31" s="16"/>
      <c r="P31" s="15"/>
      <c r="Q31" s="15"/>
      <c r="R31" s="1090">
        <f>SUM(R26:R30)</f>
        <v>3500000</v>
      </c>
      <c r="S31" s="955" t="s">
        <v>720</v>
      </c>
    </row>
    <row r="32" spans="1:25" s="3" customFormat="1" ht="16.5" customHeight="1" thickBot="1">
      <c r="A32" s="1102"/>
      <c r="B32" s="13" t="s">
        <v>22</v>
      </c>
      <c r="C32" s="9">
        <v>1812010</v>
      </c>
      <c r="D32" s="9">
        <v>1213411</v>
      </c>
      <c r="E32" s="12">
        <v>1633411</v>
      </c>
      <c r="F32" s="9">
        <v>5959746.505</v>
      </c>
      <c r="G32" s="56"/>
      <c r="H32" s="968"/>
      <c r="I32" s="1093"/>
      <c r="J32" s="1104"/>
      <c r="K32" s="9" t="s">
        <v>22</v>
      </c>
      <c r="L32" s="9">
        <v>2423125.1</v>
      </c>
      <c r="M32" s="9">
        <v>3937368</v>
      </c>
      <c r="N32" s="9">
        <v>1061000</v>
      </c>
      <c r="O32" s="9">
        <v>3474128.264</v>
      </c>
      <c r="P32" s="9"/>
      <c r="Q32" s="9"/>
      <c r="R32" s="1091"/>
      <c r="S32" s="969">
        <f>SUM(R31-I31)</f>
        <v>-2020924568</v>
      </c>
      <c r="T32" s="1"/>
      <c r="U32" s="1"/>
      <c r="W32" s="1"/>
      <c r="X32" s="1"/>
      <c r="Y32" s="1"/>
    </row>
    <row r="33" spans="1:25" ht="16.5" customHeight="1" thickBot="1">
      <c r="A33" s="29"/>
      <c r="B33" s="88"/>
      <c r="C33" s="22"/>
      <c r="D33" s="22"/>
      <c r="E33" s="87"/>
      <c r="F33" s="22"/>
      <c r="G33" s="964"/>
      <c r="H33" s="965"/>
      <c r="I33" s="177"/>
      <c r="J33" s="92"/>
      <c r="K33" s="22"/>
      <c r="L33" s="22"/>
      <c r="M33" s="22"/>
      <c r="N33" s="22"/>
      <c r="O33" s="22"/>
      <c r="P33" s="22"/>
      <c r="Q33" s="22"/>
      <c r="R33" s="22"/>
      <c r="S33" s="79"/>
      <c r="U33" s="3"/>
      <c r="W33" s="3"/>
      <c r="X33" s="3"/>
      <c r="Y33" s="3"/>
    </row>
    <row r="34" spans="1:20" ht="16.5" customHeight="1" thickBot="1">
      <c r="A34" s="1105" t="s">
        <v>20</v>
      </c>
      <c r="B34" s="20" t="s">
        <v>21</v>
      </c>
      <c r="C34" s="18"/>
      <c r="D34" s="18"/>
      <c r="E34" s="19"/>
      <c r="F34" s="18"/>
      <c r="G34" s="9"/>
      <c r="H34" s="11"/>
      <c r="I34" s="1092">
        <f>SUM(I23+I31)</f>
        <v>5524532567</v>
      </c>
      <c r="J34" s="1107" t="s">
        <v>20</v>
      </c>
      <c r="K34" s="17" t="s">
        <v>19</v>
      </c>
      <c r="L34" s="16"/>
      <c r="M34" s="16"/>
      <c r="N34" s="16"/>
      <c r="O34" s="16"/>
      <c r="P34" s="15"/>
      <c r="Q34" s="15"/>
      <c r="R34" s="1090">
        <f>SUM(R23+R31)</f>
        <v>4574532567</v>
      </c>
      <c r="S34" s="14" t="s">
        <v>720</v>
      </c>
      <c r="T34" s="3"/>
    </row>
    <row r="35" spans="1:19" ht="16.5" customHeight="1" thickBot="1">
      <c r="A35" s="1106"/>
      <c r="B35" s="13" t="s">
        <v>18</v>
      </c>
      <c r="C35" s="9">
        <v>15951940</v>
      </c>
      <c r="D35" s="9">
        <v>15960149</v>
      </c>
      <c r="E35" s="12">
        <v>16163752</v>
      </c>
      <c r="F35" s="9">
        <v>18697847.902000003</v>
      </c>
      <c r="G35" s="22"/>
      <c r="H35" s="91"/>
      <c r="I35" s="1093"/>
      <c r="J35" s="1108"/>
      <c r="K35" s="10" t="s">
        <v>18</v>
      </c>
      <c r="L35" s="9">
        <v>18252007.6</v>
      </c>
      <c r="M35" s="9">
        <v>20628577</v>
      </c>
      <c r="N35" s="9">
        <v>15932056</v>
      </c>
      <c r="O35" s="9">
        <v>17479498.414</v>
      </c>
      <c r="P35" s="9"/>
      <c r="Q35" s="9"/>
      <c r="R35" s="1091"/>
      <c r="S35" s="171">
        <f>SUM(R34-I34)</f>
        <v>-950000000</v>
      </c>
    </row>
    <row r="36" spans="1:19" ht="23.25" customHeight="1" thickBot="1">
      <c r="A36" s="29"/>
      <c r="B36" s="88"/>
      <c r="C36" s="22"/>
      <c r="D36" s="22"/>
      <c r="E36" s="87"/>
      <c r="F36" s="22"/>
      <c r="G36" s="22"/>
      <c r="H36" s="91"/>
      <c r="I36" s="173"/>
      <c r="J36" s="67">
        <v>12</v>
      </c>
      <c r="K36" s="90" t="s">
        <v>17</v>
      </c>
      <c r="L36" s="82">
        <v>327091</v>
      </c>
      <c r="M36" s="82">
        <v>58836</v>
      </c>
      <c r="N36" s="82">
        <v>67975</v>
      </c>
      <c r="O36" s="81">
        <v>33897</v>
      </c>
      <c r="P36" s="80"/>
      <c r="Q36" s="80"/>
      <c r="R36" s="81"/>
      <c r="S36" s="89"/>
    </row>
    <row r="37" spans="1:19" ht="25.5" customHeight="1" thickBot="1">
      <c r="A37" s="29"/>
      <c r="B37" s="88"/>
      <c r="C37" s="22"/>
      <c r="D37" s="22"/>
      <c r="E37" s="87"/>
      <c r="F37" s="22"/>
      <c r="G37" s="86"/>
      <c r="H37" s="85"/>
      <c r="I37" s="178"/>
      <c r="J37" s="84">
        <v>13</v>
      </c>
      <c r="K37" s="83" t="s">
        <v>16</v>
      </c>
      <c r="L37" s="82">
        <v>0</v>
      </c>
      <c r="M37" s="82">
        <v>-58836</v>
      </c>
      <c r="N37" s="82">
        <v>308549</v>
      </c>
      <c r="O37" s="81">
        <v>2470315</v>
      </c>
      <c r="P37" s="80"/>
      <c r="Q37" s="80"/>
      <c r="R37" s="81"/>
      <c r="S37" s="79"/>
    </row>
    <row r="38" spans="1:25" s="3" customFormat="1" ht="21.75" customHeight="1" thickBot="1">
      <c r="A38" s="54"/>
      <c r="B38" s="53"/>
      <c r="C38" s="77"/>
      <c r="D38" s="77"/>
      <c r="E38" s="78"/>
      <c r="F38" s="77"/>
      <c r="G38" s="76"/>
      <c r="H38" s="75"/>
      <c r="I38" s="78"/>
      <c r="J38" s="49" t="s">
        <v>11</v>
      </c>
      <c r="K38" s="1084" t="s">
        <v>15</v>
      </c>
      <c r="L38" s="46">
        <v>327091</v>
      </c>
      <c r="M38" s="46">
        <v>0</v>
      </c>
      <c r="N38" s="46">
        <v>376524</v>
      </c>
      <c r="O38" s="46">
        <v>2504212</v>
      </c>
      <c r="P38" s="46"/>
      <c r="Q38" s="46"/>
      <c r="R38" s="46">
        <f>SUM(R36:R37)</f>
        <v>0</v>
      </c>
      <c r="S38" s="44">
        <v>0</v>
      </c>
      <c r="T38" s="1"/>
      <c r="U38" s="1"/>
      <c r="W38" s="1"/>
      <c r="X38" s="1"/>
      <c r="Y38" s="1"/>
    </row>
    <row r="39" spans="1:25" ht="19.5" customHeight="1" thickBot="1">
      <c r="A39" s="74">
        <v>12</v>
      </c>
      <c r="B39" s="73" t="s">
        <v>14</v>
      </c>
      <c r="C39" s="72">
        <v>10000</v>
      </c>
      <c r="D39" s="72">
        <v>3000</v>
      </c>
      <c r="E39" s="71">
        <v>0</v>
      </c>
      <c r="F39" s="70">
        <v>750000</v>
      </c>
      <c r="G39" s="69"/>
      <c r="H39" s="68"/>
      <c r="I39" s="174"/>
      <c r="J39" s="1082">
        <v>14</v>
      </c>
      <c r="K39" s="90" t="s">
        <v>662</v>
      </c>
      <c r="L39" s="1083"/>
      <c r="M39" s="66"/>
      <c r="N39" s="66"/>
      <c r="O39" s="66"/>
      <c r="P39" s="66"/>
      <c r="Q39" s="66"/>
      <c r="R39" s="82">
        <v>950000000</v>
      </c>
      <c r="S39" s="65"/>
      <c r="T39" s="3"/>
      <c r="U39" s="3"/>
      <c r="W39" s="3"/>
      <c r="X39" s="3"/>
      <c r="Y39" s="3"/>
    </row>
    <row r="40" spans="1:19" ht="19.5" customHeight="1" thickBot="1">
      <c r="A40" s="64">
        <v>13</v>
      </c>
      <c r="B40" s="63" t="s">
        <v>13</v>
      </c>
      <c r="C40" s="62">
        <v>144828</v>
      </c>
      <c r="D40" s="62">
        <v>144828</v>
      </c>
      <c r="E40" s="61">
        <v>144828</v>
      </c>
      <c r="F40" s="60">
        <v>535862.512</v>
      </c>
      <c r="G40" s="59"/>
      <c r="H40" s="58"/>
      <c r="I40" s="174"/>
      <c r="J40" s="57">
        <v>15</v>
      </c>
      <c r="K40" s="90" t="s">
        <v>12</v>
      </c>
      <c r="L40" s="56"/>
      <c r="M40" s="56"/>
      <c r="N40" s="56"/>
      <c r="O40" s="56"/>
      <c r="P40" s="22"/>
      <c r="Q40" s="22"/>
      <c r="R40" s="56"/>
      <c r="S40" s="55"/>
    </row>
    <row r="41" spans="1:25" s="3" customFormat="1" ht="16.5" customHeight="1" thickBot="1">
      <c r="A41" s="54" t="s">
        <v>11</v>
      </c>
      <c r="B41" s="53" t="s">
        <v>10</v>
      </c>
      <c r="C41" s="52">
        <v>154828</v>
      </c>
      <c r="D41" s="52">
        <v>147828</v>
      </c>
      <c r="E41" s="51">
        <v>144828</v>
      </c>
      <c r="F41" s="50">
        <v>1285862.512</v>
      </c>
      <c r="G41" s="43"/>
      <c r="H41" s="42"/>
      <c r="I41" s="50"/>
      <c r="J41" s="49" t="s">
        <v>8</v>
      </c>
      <c r="K41" s="48" t="s">
        <v>9</v>
      </c>
      <c r="L41" s="47"/>
      <c r="M41" s="47"/>
      <c r="N41" s="46"/>
      <c r="O41" s="46"/>
      <c r="P41" s="45"/>
      <c r="Q41" s="45"/>
      <c r="R41" s="46">
        <f>SUM(R39:R40)</f>
        <v>950000000</v>
      </c>
      <c r="S41" s="44">
        <f>SUM(Q41-G41)</f>
        <v>0</v>
      </c>
      <c r="T41" s="1"/>
      <c r="W41" s="1"/>
      <c r="X41" s="1"/>
      <c r="Y41" s="1"/>
    </row>
    <row r="42" spans="1:20" s="3" customFormat="1" ht="16.5" customHeight="1" thickBot="1">
      <c r="A42" s="29"/>
      <c r="B42" s="28"/>
      <c r="C42" s="26"/>
      <c r="D42" s="26"/>
      <c r="E42" s="27"/>
      <c r="F42" s="26"/>
      <c r="G42" s="43"/>
      <c r="H42" s="42"/>
      <c r="I42" s="175"/>
      <c r="J42" s="24"/>
      <c r="K42" s="23"/>
      <c r="L42" s="22"/>
      <c r="M42" s="22"/>
      <c r="N42" s="22"/>
      <c r="O42" s="22"/>
      <c r="P42" s="22"/>
      <c r="Q42" s="22"/>
      <c r="R42" s="22"/>
      <c r="S42" s="41"/>
      <c r="T42" s="1"/>
    </row>
    <row r="43" spans="1:25" ht="21.75" customHeight="1" thickBot="1">
      <c r="A43" s="40" t="s">
        <v>8</v>
      </c>
      <c r="B43" s="39" t="s">
        <v>7</v>
      </c>
      <c r="C43" s="37">
        <v>-44513</v>
      </c>
      <c r="D43" s="37">
        <v>60104</v>
      </c>
      <c r="E43" s="38"/>
      <c r="F43" s="37"/>
      <c r="G43" s="36"/>
      <c r="H43" s="35"/>
      <c r="I43" s="38"/>
      <c r="J43" s="34" t="s">
        <v>5</v>
      </c>
      <c r="K43" s="33" t="s">
        <v>6</v>
      </c>
      <c r="L43" s="32">
        <v>-92615</v>
      </c>
      <c r="M43" s="32">
        <v>32363</v>
      </c>
      <c r="N43" s="32"/>
      <c r="O43" s="32"/>
      <c r="P43" s="22"/>
      <c r="Q43" s="22"/>
      <c r="R43" s="32"/>
      <c r="S43" s="31"/>
      <c r="T43" s="3"/>
      <c r="U43" s="3"/>
      <c r="W43" s="3"/>
      <c r="X43" s="3"/>
      <c r="Y43" s="3"/>
    </row>
    <row r="44" spans="1:20" ht="16.5" customHeight="1" thickBot="1">
      <c r="A44" s="29"/>
      <c r="B44" s="28"/>
      <c r="C44" s="26"/>
      <c r="D44" s="26"/>
      <c r="E44" s="27"/>
      <c r="F44" s="26"/>
      <c r="G44" s="25"/>
      <c r="H44" s="11"/>
      <c r="I44" s="173"/>
      <c r="J44" s="24"/>
      <c r="K44" s="23"/>
      <c r="L44" s="22"/>
      <c r="M44" s="22"/>
      <c r="N44" s="22"/>
      <c r="O44" s="22"/>
      <c r="P44" s="22"/>
      <c r="Q44" s="22"/>
      <c r="R44" s="22"/>
      <c r="S44" s="21"/>
      <c r="T44" s="3"/>
    </row>
    <row r="45" spans="1:20" ht="16.5" customHeight="1" thickBot="1">
      <c r="A45" s="1105" t="s">
        <v>5</v>
      </c>
      <c r="B45" s="20" t="s">
        <v>4</v>
      </c>
      <c r="C45" s="18"/>
      <c r="D45" s="18"/>
      <c r="E45" s="19"/>
      <c r="F45" s="1090">
        <f>SUM(F34+F41)</f>
        <v>1285862.512</v>
      </c>
      <c r="G45" s="1090">
        <f>SUM(G34+G41)</f>
        <v>0</v>
      </c>
      <c r="H45" s="1090">
        <f>SUM(H34+H41)</f>
        <v>0</v>
      </c>
      <c r="I45" s="1090">
        <f>SUM(I34+I41)</f>
        <v>5524532567</v>
      </c>
      <c r="J45" s="1107" t="s">
        <v>3</v>
      </c>
      <c r="K45" s="17" t="s">
        <v>2</v>
      </c>
      <c r="L45" s="16"/>
      <c r="M45" s="16"/>
      <c r="N45" s="16"/>
      <c r="O45" s="16"/>
      <c r="P45" s="15"/>
      <c r="Q45" s="15"/>
      <c r="R45" s="1090">
        <f>SUM(R34+R41)</f>
        <v>5524532567</v>
      </c>
      <c r="S45" s="14" t="s">
        <v>430</v>
      </c>
      <c r="T45" s="3"/>
    </row>
    <row r="46" spans="1:19" ht="15" thickBot="1">
      <c r="A46" s="1106"/>
      <c r="B46" s="13" t="s">
        <v>1</v>
      </c>
      <c r="C46" s="9">
        <v>16062255</v>
      </c>
      <c r="D46" s="9">
        <v>16168081</v>
      </c>
      <c r="E46" s="12">
        <v>16308580</v>
      </c>
      <c r="F46" s="1091"/>
      <c r="G46" s="1091"/>
      <c r="H46" s="1091"/>
      <c r="I46" s="1091"/>
      <c r="J46" s="1108"/>
      <c r="K46" s="10" t="s">
        <v>0</v>
      </c>
      <c r="L46" s="9">
        <v>18486483.6</v>
      </c>
      <c r="M46" s="9">
        <v>20660940</v>
      </c>
      <c r="N46" s="9">
        <v>16308580</v>
      </c>
      <c r="O46" s="9">
        <v>19983710.414</v>
      </c>
      <c r="P46" s="9"/>
      <c r="Q46" s="9"/>
      <c r="R46" s="1091"/>
      <c r="S46" s="171">
        <f>SUM(R45-I45)</f>
        <v>0</v>
      </c>
    </row>
    <row r="47" spans="11:18" ht="12.75">
      <c r="K47" s="8"/>
      <c r="O47" s="6"/>
      <c r="P47" s="4"/>
      <c r="Q47" s="4"/>
      <c r="R47" s="7"/>
    </row>
    <row r="48" spans="15:18" ht="12.75">
      <c r="O48" s="6"/>
      <c r="R48" s="5"/>
    </row>
    <row r="49" spans="9:18" ht="12.75">
      <c r="I49" s="937"/>
      <c r="R49" s="4"/>
    </row>
    <row r="50" ht="12.75">
      <c r="R50" s="5"/>
    </row>
  </sheetData>
  <sheetProtection/>
  <mergeCells count="27">
    <mergeCell ref="A34:A35"/>
    <mergeCell ref="J34:J35"/>
    <mergeCell ref="A45:A46"/>
    <mergeCell ref="J45:J46"/>
    <mergeCell ref="F45:F46"/>
    <mergeCell ref="G45:G46"/>
    <mergeCell ref="H45:H46"/>
    <mergeCell ref="I34:I35"/>
    <mergeCell ref="I45:I46"/>
    <mergeCell ref="P1:Q1"/>
    <mergeCell ref="A3:Q3"/>
    <mergeCell ref="A4:Q4"/>
    <mergeCell ref="A23:A24"/>
    <mergeCell ref="J23:J24"/>
    <mergeCell ref="A31:A32"/>
    <mergeCell ref="J31:J32"/>
    <mergeCell ref="I31:I32"/>
    <mergeCell ref="R7:R10"/>
    <mergeCell ref="R23:R24"/>
    <mergeCell ref="R31:R32"/>
    <mergeCell ref="R34:R35"/>
    <mergeCell ref="R45:R46"/>
    <mergeCell ref="F7:F10"/>
    <mergeCell ref="G7:G10"/>
    <mergeCell ref="H7:H10"/>
    <mergeCell ref="I7:I10"/>
    <mergeCell ref="I23:I24"/>
  </mergeCells>
  <printOptions horizont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9" scale="54" r:id="rId1"/>
  <colBreaks count="1" manualBreakCount="1">
    <brk id="19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5:F23"/>
  <sheetViews>
    <sheetView workbookViewId="0" topLeftCell="A1">
      <selection activeCell="B17" sqref="B17"/>
    </sheetView>
  </sheetViews>
  <sheetFormatPr defaultColWidth="9.00390625" defaultRowHeight="12.75"/>
  <cols>
    <col min="1" max="1" width="4.875" style="494" customWidth="1"/>
    <col min="2" max="2" width="90.625" style="494" customWidth="1"/>
    <col min="3" max="3" width="13.75390625" style="494" customWidth="1"/>
    <col min="4" max="5" width="9.125" style="494" customWidth="1"/>
    <col min="6" max="6" width="10.125" style="494" bestFit="1" customWidth="1"/>
    <col min="7" max="16384" width="9.125" style="494" customWidth="1"/>
  </cols>
  <sheetData>
    <row r="4" ht="13.5" thickBot="1"/>
    <row r="5" spans="1:3" ht="30.75" customHeight="1">
      <c r="A5" s="495" t="s">
        <v>275</v>
      </c>
      <c r="B5" s="496" t="s">
        <v>221</v>
      </c>
      <c r="C5" s="497" t="s">
        <v>708</v>
      </c>
    </row>
    <row r="6" spans="1:4" ht="18" customHeight="1">
      <c r="A6" s="499"/>
      <c r="B6" s="503"/>
      <c r="C6" s="501"/>
      <c r="D6" s="502"/>
    </row>
    <row r="7" spans="1:4" ht="18" customHeight="1">
      <c r="A7" s="504" t="s">
        <v>24</v>
      </c>
      <c r="B7" s="498" t="s">
        <v>276</v>
      </c>
      <c r="C7" s="505">
        <f>SUM(C8+C15)</f>
        <v>543200809</v>
      </c>
      <c r="D7" s="502"/>
    </row>
    <row r="8" spans="1:4" s="510" customFormat="1" ht="18" customHeight="1">
      <c r="A8" s="506" t="s">
        <v>277</v>
      </c>
      <c r="B8" s="507" t="s">
        <v>278</v>
      </c>
      <c r="C8" s="508">
        <f>SUM(C9:C14)</f>
        <v>233200809</v>
      </c>
      <c r="D8" s="509"/>
    </row>
    <row r="9" spans="1:4" ht="18" customHeight="1">
      <c r="A9" s="511">
        <v>1</v>
      </c>
      <c r="B9" s="500" t="s">
        <v>687</v>
      </c>
      <c r="C9" s="512">
        <v>150000000</v>
      </c>
      <c r="D9" s="502"/>
    </row>
    <row r="10" spans="1:4" ht="18" customHeight="1">
      <c r="A10" s="499">
        <v>2</v>
      </c>
      <c r="B10" s="500" t="s">
        <v>410</v>
      </c>
      <c r="C10" s="501">
        <v>5000000</v>
      </c>
      <c r="D10" s="502"/>
    </row>
    <row r="11" spans="1:5" ht="18" customHeight="1">
      <c r="A11" s="499">
        <v>3</v>
      </c>
      <c r="B11" s="513" t="s">
        <v>279</v>
      </c>
      <c r="C11" s="501">
        <v>10000000</v>
      </c>
      <c r="E11" s="510"/>
    </row>
    <row r="12" spans="1:3" ht="18" customHeight="1">
      <c r="A12" s="499">
        <v>4</v>
      </c>
      <c r="B12" s="513" t="s">
        <v>280</v>
      </c>
      <c r="C12" s="501">
        <v>2500000</v>
      </c>
    </row>
    <row r="13" spans="1:3" ht="18" customHeight="1">
      <c r="A13" s="499">
        <v>6</v>
      </c>
      <c r="B13" s="514" t="s">
        <v>281</v>
      </c>
      <c r="C13" s="515">
        <v>1000000</v>
      </c>
    </row>
    <row r="14" spans="1:6" ht="18" customHeight="1">
      <c r="A14" s="516">
        <v>7</v>
      </c>
      <c r="B14" s="517" t="s">
        <v>282</v>
      </c>
      <c r="C14" s="518">
        <v>64700809</v>
      </c>
      <c r="F14" s="502"/>
    </row>
    <row r="15" spans="1:3" s="522" customFormat="1" ht="18" customHeight="1">
      <c r="A15" s="519" t="s">
        <v>283</v>
      </c>
      <c r="B15" s="520" t="s">
        <v>284</v>
      </c>
      <c r="C15" s="521">
        <f>SUM(C16:C18)</f>
        <v>310000000</v>
      </c>
    </row>
    <row r="16" spans="1:3" ht="18" customHeight="1">
      <c r="A16" s="516">
        <v>1</v>
      </c>
      <c r="B16" s="517" t="s">
        <v>411</v>
      </c>
      <c r="C16" s="518">
        <v>60000000</v>
      </c>
    </row>
    <row r="17" spans="1:4" ht="18" customHeight="1">
      <c r="A17" s="516">
        <v>2</v>
      </c>
      <c r="B17" s="500" t="s">
        <v>426</v>
      </c>
      <c r="C17" s="501">
        <v>100000000</v>
      </c>
      <c r="D17" s="502"/>
    </row>
    <row r="18" spans="1:4" ht="18" customHeight="1">
      <c r="A18" s="516">
        <v>3</v>
      </c>
      <c r="B18" s="503" t="s">
        <v>285</v>
      </c>
      <c r="C18" s="501">
        <v>150000000</v>
      </c>
      <c r="D18" s="502"/>
    </row>
    <row r="19" spans="1:4" ht="18" customHeight="1">
      <c r="A19" s="516"/>
      <c r="B19" s="523"/>
      <c r="C19" s="524"/>
      <c r="D19" s="502"/>
    </row>
    <row r="20" spans="1:3" ht="18" customHeight="1" thickBot="1">
      <c r="A20" s="525"/>
      <c r="B20" s="526" t="s">
        <v>286</v>
      </c>
      <c r="C20" s="527">
        <f>SUM(C8+C15)</f>
        <v>543200809</v>
      </c>
    </row>
    <row r="21" ht="13.5" customHeight="1"/>
    <row r="23" ht="12.75">
      <c r="C23" s="50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&amp;L&amp;"Arial,Dőlt"&amp;8Dunakeszi Város Önkormányzata&amp;C&amp;"Arial,Félkövér dőlt"&amp;14Tartalék előirányzatok
2017.év&amp;R10.sz.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7">
      <selection activeCell="D10" sqref="D10"/>
    </sheetView>
  </sheetViews>
  <sheetFormatPr defaultColWidth="9.00390625" defaultRowHeight="12.75"/>
  <cols>
    <col min="1" max="1" width="9.125" style="548" customWidth="1"/>
    <col min="2" max="2" width="5.75390625" style="564" customWidth="1"/>
    <col min="3" max="3" width="69.375" style="565" customWidth="1"/>
    <col min="4" max="4" width="13.75390625" style="230" customWidth="1"/>
    <col min="5" max="6" width="9.125" style="232" customWidth="1"/>
    <col min="7" max="7" width="12.00390625" style="232" bestFit="1" customWidth="1"/>
    <col min="8" max="8" width="9.125" style="232" customWidth="1"/>
    <col min="9" max="16384" width="9.125" style="548" customWidth="1"/>
  </cols>
  <sheetData>
    <row r="1" spans="1:8" s="531" customFormat="1" ht="12.75">
      <c r="A1" s="528" t="s">
        <v>127</v>
      </c>
      <c r="B1" s="529"/>
      <c r="C1" s="530"/>
      <c r="D1" s="164" t="s">
        <v>287</v>
      </c>
      <c r="E1" s="230"/>
      <c r="F1" s="230"/>
      <c r="G1" s="230"/>
      <c r="H1" s="230"/>
    </row>
    <row r="2" spans="2:8" s="531" customFormat="1" ht="12.75">
      <c r="B2" s="532"/>
      <c r="C2" s="533"/>
      <c r="D2" s="230"/>
      <c r="E2" s="230"/>
      <c r="F2" s="230"/>
      <c r="G2" s="230"/>
      <c r="H2" s="230"/>
    </row>
    <row r="3" spans="2:8" s="531" customFormat="1" ht="16.5">
      <c r="B3" s="1209" t="s">
        <v>709</v>
      </c>
      <c r="C3" s="1209"/>
      <c r="D3" s="1209"/>
      <c r="E3" s="230"/>
      <c r="F3" s="230"/>
      <c r="G3" s="230"/>
      <c r="H3" s="230"/>
    </row>
    <row r="4" spans="2:8" s="531" customFormat="1" ht="12.75">
      <c r="B4" s="1147" t="s">
        <v>710</v>
      </c>
      <c r="C4" s="1147"/>
      <c r="D4" s="1147"/>
      <c r="E4" s="230"/>
      <c r="F4" s="230"/>
      <c r="G4" s="230"/>
      <c r="H4" s="230"/>
    </row>
    <row r="5" spans="2:8" s="531" customFormat="1" ht="12.75">
      <c r="B5" s="242"/>
      <c r="C5" s="242"/>
      <c r="D5" s="242"/>
      <c r="E5" s="230"/>
      <c r="F5" s="230"/>
      <c r="G5" s="230"/>
      <c r="H5" s="230"/>
    </row>
    <row r="6" spans="2:8" s="531" customFormat="1" ht="13.5" thickBot="1">
      <c r="B6" s="242"/>
      <c r="C6" s="242"/>
      <c r="D6" s="242"/>
      <c r="E6" s="230"/>
      <c r="F6" s="230"/>
      <c r="G6" s="230"/>
      <c r="H6" s="230"/>
    </row>
    <row r="7" spans="2:4" s="531" customFormat="1" ht="12" customHeight="1">
      <c r="B7" s="534" t="s">
        <v>288</v>
      </c>
      <c r="C7" s="535" t="s">
        <v>289</v>
      </c>
      <c r="D7" s="1210" t="s">
        <v>711</v>
      </c>
    </row>
    <row r="8" spans="2:4" s="531" customFormat="1" ht="10.5" customHeight="1" thickBot="1">
      <c r="B8" s="536" t="s">
        <v>290</v>
      </c>
      <c r="C8" s="537"/>
      <c r="D8" s="1211"/>
    </row>
    <row r="9" spans="2:4" s="531" customFormat="1" ht="3.75" customHeight="1" hidden="1" thickBot="1">
      <c r="B9" s="538"/>
      <c r="C9" s="539"/>
      <c r="D9" s="1212"/>
    </row>
    <row r="10" spans="2:4" s="531" customFormat="1" ht="11.25" customHeight="1" thickBot="1">
      <c r="B10" s="540">
        <v>1</v>
      </c>
      <c r="C10" s="541">
        <v>2</v>
      </c>
      <c r="D10" s="542">
        <v>3</v>
      </c>
    </row>
    <row r="11" spans="2:4" s="226" customFormat="1" ht="15.75">
      <c r="B11" s="543" t="s">
        <v>33</v>
      </c>
      <c r="C11" s="544" t="s">
        <v>291</v>
      </c>
      <c r="D11" s="545"/>
    </row>
    <row r="12" spans="2:4" s="226" customFormat="1" ht="9" customHeight="1">
      <c r="B12" s="543"/>
      <c r="C12" s="544"/>
      <c r="D12" s="545"/>
    </row>
    <row r="13" spans="2:4" s="226" customFormat="1" ht="13.5" customHeight="1">
      <c r="B13" s="546" t="s">
        <v>110</v>
      </c>
      <c r="C13" s="547" t="s">
        <v>158</v>
      </c>
      <c r="D13" s="545"/>
    </row>
    <row r="14" spans="2:4" s="226" customFormat="1" ht="8.25" customHeight="1">
      <c r="B14" s="546"/>
      <c r="C14" s="547"/>
      <c r="D14" s="721"/>
    </row>
    <row r="15" spans="2:8" ht="13.5" customHeight="1">
      <c r="B15" s="549">
        <v>1</v>
      </c>
      <c r="C15" s="550" t="s">
        <v>292</v>
      </c>
      <c r="D15" s="721"/>
      <c r="E15" s="548"/>
      <c r="F15" s="548"/>
      <c r="G15" s="548"/>
      <c r="H15" s="548"/>
    </row>
    <row r="16" spans="2:8" ht="13.5" customHeight="1">
      <c r="B16" s="549"/>
      <c r="C16" s="720" t="s">
        <v>685</v>
      </c>
      <c r="D16" s="721">
        <v>200000000</v>
      </c>
      <c r="E16" s="548"/>
      <c r="F16" s="548"/>
      <c r="G16" s="548"/>
      <c r="H16" s="548"/>
    </row>
    <row r="17" spans="2:8" ht="13.5" customHeight="1">
      <c r="B17" s="549"/>
      <c r="C17" s="720" t="s">
        <v>475</v>
      </c>
      <c r="D17" s="721">
        <v>60000000</v>
      </c>
      <c r="E17" s="548"/>
      <c r="F17" s="548"/>
      <c r="G17" s="548"/>
      <c r="H17" s="548"/>
    </row>
    <row r="18" spans="2:8" ht="12.75" customHeight="1">
      <c r="B18" s="549">
        <v>2</v>
      </c>
      <c r="C18" s="550" t="s">
        <v>159</v>
      </c>
      <c r="D18" s="721"/>
      <c r="E18" s="548"/>
      <c r="F18" s="548"/>
      <c r="G18" s="548"/>
      <c r="H18" s="548"/>
    </row>
    <row r="19" spans="2:8" ht="12.75" customHeight="1">
      <c r="B19" s="549"/>
      <c r="C19" s="720" t="s">
        <v>660</v>
      </c>
      <c r="D19" s="721">
        <v>1500000</v>
      </c>
      <c r="E19" s="548"/>
      <c r="F19" s="548"/>
      <c r="G19" s="548"/>
      <c r="H19" s="548"/>
    </row>
    <row r="20" spans="2:8" ht="12.75" customHeight="1">
      <c r="B20" s="549">
        <v>3</v>
      </c>
      <c r="C20" s="550" t="s">
        <v>421</v>
      </c>
      <c r="D20" s="721"/>
      <c r="E20" s="548"/>
      <c r="F20" s="548"/>
      <c r="G20" s="548"/>
      <c r="H20" s="548"/>
    </row>
    <row r="21" spans="2:8" ht="12.75" customHeight="1">
      <c r="B21" s="549"/>
      <c r="C21" s="720" t="s">
        <v>474</v>
      </c>
      <c r="D21" s="721">
        <v>40000000</v>
      </c>
      <c r="E21" s="548"/>
      <c r="F21" s="548"/>
      <c r="G21" s="548"/>
      <c r="H21" s="548"/>
    </row>
    <row r="22" spans="2:8" ht="12.75" customHeight="1">
      <c r="B22" s="549">
        <v>4</v>
      </c>
      <c r="C22" s="550" t="s">
        <v>293</v>
      </c>
      <c r="D22" s="721"/>
      <c r="E22" s="548"/>
      <c r="F22" s="548"/>
      <c r="G22" s="548"/>
      <c r="H22" s="548"/>
    </row>
    <row r="23" spans="2:8" ht="12.75" customHeight="1">
      <c r="B23" s="549"/>
      <c r="C23" s="720" t="s">
        <v>479</v>
      </c>
      <c r="D23" s="721">
        <v>386000000</v>
      </c>
      <c r="E23" s="548"/>
      <c r="F23" s="548"/>
      <c r="G23" s="724"/>
      <c r="H23" s="548"/>
    </row>
    <row r="24" spans="2:8" ht="12.75" customHeight="1">
      <c r="B24" s="722"/>
      <c r="C24" s="720" t="s">
        <v>477</v>
      </c>
      <c r="D24" s="721">
        <v>86360000</v>
      </c>
      <c r="E24" s="548"/>
      <c r="F24" s="548"/>
      <c r="G24" s="724"/>
      <c r="H24" s="548"/>
    </row>
    <row r="25" spans="2:8" ht="12.75" customHeight="1">
      <c r="B25" s="722"/>
      <c r="C25" s="720" t="s">
        <v>478</v>
      </c>
      <c r="D25" s="721">
        <v>40640000</v>
      </c>
      <c r="E25" s="548"/>
      <c r="F25" s="548"/>
      <c r="G25" s="724"/>
      <c r="H25" s="548"/>
    </row>
    <row r="26" spans="2:8" ht="12.75" customHeight="1">
      <c r="B26" s="549">
        <v>5</v>
      </c>
      <c r="C26" s="550" t="s">
        <v>422</v>
      </c>
      <c r="D26" s="721"/>
      <c r="E26" s="548"/>
      <c r="F26" s="548"/>
      <c r="G26" s="724"/>
      <c r="H26" s="548"/>
    </row>
    <row r="27" spans="2:8" ht="12.75" customHeight="1">
      <c r="B27" s="722"/>
      <c r="C27" s="720" t="s">
        <v>697</v>
      </c>
      <c r="D27" s="721">
        <v>5572000</v>
      </c>
      <c r="E27" s="548"/>
      <c r="F27" s="548"/>
      <c r="G27" s="724"/>
      <c r="H27" s="548"/>
    </row>
    <row r="28" spans="2:8" ht="12.75" customHeight="1" thickBot="1">
      <c r="B28" s="722"/>
      <c r="C28" s="720" t="s">
        <v>698</v>
      </c>
      <c r="D28" s="721">
        <v>26802568</v>
      </c>
      <c r="E28" s="548"/>
      <c r="F28" s="548"/>
      <c r="G28" s="724"/>
      <c r="H28" s="548"/>
    </row>
    <row r="29" spans="2:8" ht="19.5" customHeight="1" thickBot="1">
      <c r="B29" s="552"/>
      <c r="C29" s="553" t="s">
        <v>294</v>
      </c>
      <c r="D29" s="554">
        <f>SUM(D15:D28)</f>
        <v>846874568</v>
      </c>
      <c r="E29" s="548"/>
      <c r="F29" s="548"/>
      <c r="G29" s="548"/>
      <c r="H29" s="548"/>
    </row>
    <row r="30" spans="2:8" ht="19.5" customHeight="1">
      <c r="B30" s="555"/>
      <c r="C30" s="547" t="s">
        <v>162</v>
      </c>
      <c r="D30" s="551">
        <f>SUM(D31:D35)</f>
        <v>80000000</v>
      </c>
      <c r="E30" s="548"/>
      <c r="F30" s="548"/>
      <c r="G30" s="548"/>
      <c r="H30" s="548"/>
    </row>
    <row r="31" spans="2:8" ht="12.75" customHeight="1">
      <c r="B31" s="549">
        <v>1</v>
      </c>
      <c r="C31" s="550" t="s">
        <v>187</v>
      </c>
      <c r="D31" s="721"/>
      <c r="E31" s="548"/>
      <c r="F31" s="548"/>
      <c r="G31" s="548"/>
      <c r="H31" s="548"/>
    </row>
    <row r="32" spans="2:8" ht="12.75" customHeight="1">
      <c r="B32" s="549"/>
      <c r="C32" s="720" t="s">
        <v>481</v>
      </c>
      <c r="D32" s="721">
        <v>10000000</v>
      </c>
      <c r="E32" s="548"/>
      <c r="F32" s="548"/>
      <c r="G32" s="548"/>
      <c r="H32" s="548"/>
    </row>
    <row r="33" spans="2:8" ht="12.75" customHeight="1">
      <c r="B33" s="549"/>
      <c r="C33" s="720" t="s">
        <v>476</v>
      </c>
      <c r="D33" s="721">
        <v>20000000</v>
      </c>
      <c r="E33" s="548"/>
      <c r="F33" s="548"/>
      <c r="G33" s="548"/>
      <c r="H33" s="548"/>
    </row>
    <row r="34" spans="2:8" ht="15" customHeight="1">
      <c r="B34" s="556">
        <v>2</v>
      </c>
      <c r="C34" s="557" t="s">
        <v>295</v>
      </c>
      <c r="D34" s="721"/>
      <c r="E34" s="548"/>
      <c r="F34" s="548"/>
      <c r="G34" s="548"/>
      <c r="H34" s="548"/>
    </row>
    <row r="35" spans="2:8" ht="15" customHeight="1" thickBot="1">
      <c r="B35" s="725"/>
      <c r="C35" s="726" t="s">
        <v>681</v>
      </c>
      <c r="D35" s="721">
        <v>50000000</v>
      </c>
      <c r="E35" s="548"/>
      <c r="F35" s="548"/>
      <c r="G35" s="548"/>
      <c r="H35" s="548"/>
    </row>
    <row r="36" spans="2:8" ht="19.5" customHeight="1" thickBot="1">
      <c r="B36" s="552"/>
      <c r="C36" s="553" t="s">
        <v>296</v>
      </c>
      <c r="D36" s="554">
        <f>SUM(D29+D30)</f>
        <v>926874568</v>
      </c>
      <c r="E36" s="548"/>
      <c r="F36" s="548"/>
      <c r="G36" s="548"/>
      <c r="H36" s="548"/>
    </row>
    <row r="37" spans="2:8" ht="12" customHeight="1" thickBot="1">
      <c r="B37" s="555"/>
      <c r="C37" s="558"/>
      <c r="D37" s="551"/>
      <c r="E37" s="548"/>
      <c r="F37" s="548"/>
      <c r="G37" s="548"/>
      <c r="H37" s="548"/>
    </row>
    <row r="38" spans="2:4" s="226" customFormat="1" ht="16.5" thickBot="1">
      <c r="B38" s="559" t="s">
        <v>24</v>
      </c>
      <c r="C38" s="560" t="s">
        <v>297</v>
      </c>
      <c r="D38" s="561"/>
    </row>
    <row r="39" spans="2:4" s="226" customFormat="1" ht="6.75" customHeight="1">
      <c r="B39" s="543"/>
      <c r="C39" s="544"/>
      <c r="D39" s="545"/>
    </row>
    <row r="40" spans="2:4" s="226" customFormat="1" ht="13.5" customHeight="1">
      <c r="B40" s="546" t="s">
        <v>110</v>
      </c>
      <c r="C40" s="547" t="s">
        <v>158</v>
      </c>
      <c r="D40" s="545"/>
    </row>
    <row r="41" spans="2:8" ht="13.5" customHeight="1">
      <c r="B41" s="549">
        <v>1</v>
      </c>
      <c r="C41" s="550" t="s">
        <v>292</v>
      </c>
      <c r="D41" s="721"/>
      <c r="E41" s="548"/>
      <c r="F41" s="548"/>
      <c r="G41" s="548"/>
      <c r="H41" s="548"/>
    </row>
    <row r="42" spans="2:8" ht="13.5" customHeight="1">
      <c r="B42" s="549"/>
      <c r="C42" s="720" t="s">
        <v>661</v>
      </c>
      <c r="D42" s="721">
        <v>300000000</v>
      </c>
      <c r="E42" s="548"/>
      <c r="F42" s="548"/>
      <c r="G42" s="548"/>
      <c r="H42" s="548"/>
    </row>
    <row r="43" spans="2:8" ht="12.75" customHeight="1">
      <c r="B43" s="549">
        <v>2</v>
      </c>
      <c r="C43" s="550" t="s">
        <v>159</v>
      </c>
      <c r="D43" s="721"/>
      <c r="E43" s="548"/>
      <c r="F43" s="548"/>
      <c r="G43" s="548"/>
      <c r="H43" s="548"/>
    </row>
    <row r="44" spans="2:4" ht="12.75" customHeight="1">
      <c r="B44" s="562"/>
      <c r="C44" s="720" t="s">
        <v>480</v>
      </c>
      <c r="D44" s="721">
        <v>40000000</v>
      </c>
    </row>
    <row r="45" spans="2:8" ht="12.75" customHeight="1">
      <c r="B45" s="549">
        <v>3</v>
      </c>
      <c r="C45" s="550" t="s">
        <v>684</v>
      </c>
      <c r="D45" s="723"/>
      <c r="E45" s="548"/>
      <c r="F45" s="548"/>
      <c r="G45" s="548"/>
      <c r="H45" s="548"/>
    </row>
    <row r="46" spans="2:8" ht="12.75" customHeight="1">
      <c r="B46" s="549"/>
      <c r="C46" s="720" t="s">
        <v>683</v>
      </c>
      <c r="D46" s="723">
        <v>50550000</v>
      </c>
      <c r="E46" s="548"/>
      <c r="F46" s="548"/>
      <c r="G46" s="548"/>
      <c r="H46" s="548"/>
    </row>
    <row r="47" spans="2:8" ht="12.75" customHeight="1" thickBot="1">
      <c r="B47" s="549"/>
      <c r="C47" s="720" t="s">
        <v>682</v>
      </c>
      <c r="D47" s="723">
        <v>50000000</v>
      </c>
      <c r="E47" s="548"/>
      <c r="F47" s="548"/>
      <c r="G47" s="548"/>
      <c r="H47" s="548"/>
    </row>
    <row r="48" spans="2:8" ht="19.5" customHeight="1" thickBot="1">
      <c r="B48" s="563"/>
      <c r="C48" s="553" t="s">
        <v>298</v>
      </c>
      <c r="D48" s="554">
        <f>SUM(D41:D47)</f>
        <v>440550000</v>
      </c>
      <c r="E48" s="548"/>
      <c r="F48" s="548"/>
      <c r="G48" s="548"/>
      <c r="H48" s="548"/>
    </row>
  </sheetData>
  <sheetProtection/>
  <mergeCells count="3">
    <mergeCell ref="B3:D3"/>
    <mergeCell ref="B4:D4"/>
    <mergeCell ref="D7:D9"/>
  </mergeCells>
  <printOptions horizontalCentered="1"/>
  <pageMargins left="0.1968503937007874" right="0" top="0.36" bottom="0.39" header="0.2362204724409449" footer="0.1574803149606299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8"/>
  <sheetViews>
    <sheetView workbookViewId="0" topLeftCell="A19">
      <selection activeCell="A5" sqref="A5:A8"/>
    </sheetView>
  </sheetViews>
  <sheetFormatPr defaultColWidth="9.00390625" defaultRowHeight="12.75"/>
  <cols>
    <col min="1" max="1" width="46.625" style="696" customWidth="1"/>
    <col min="2" max="2" width="10.75390625" style="696" customWidth="1"/>
    <col min="3" max="3" width="11.00390625" style="696" customWidth="1"/>
    <col min="4" max="4" width="10.625" style="696" customWidth="1"/>
    <col min="5" max="5" width="10.00390625" style="696" customWidth="1"/>
    <col min="6" max="9" width="12.125" style="696" customWidth="1"/>
    <col min="10" max="16384" width="9.125" style="696" customWidth="1"/>
  </cols>
  <sheetData>
    <row r="4" ht="15.75" thickBot="1"/>
    <row r="5" spans="1:9" ht="60" customHeight="1">
      <c r="A5" s="1227" t="s">
        <v>299</v>
      </c>
      <c r="B5" s="1230" t="s">
        <v>634</v>
      </c>
      <c r="C5" s="1231"/>
      <c r="D5" s="1231"/>
      <c r="E5" s="1231"/>
      <c r="F5" s="1232" t="s">
        <v>635</v>
      </c>
      <c r="G5" s="1233"/>
      <c r="H5" s="1233"/>
      <c r="I5" s="1234"/>
    </row>
    <row r="6" spans="1:9" ht="19.5" customHeight="1">
      <c r="A6" s="1228"/>
      <c r="B6" s="1216" t="s">
        <v>300</v>
      </c>
      <c r="C6" s="1213" t="s">
        <v>301</v>
      </c>
      <c r="D6" s="1213"/>
      <c r="E6" s="1214" t="s">
        <v>302</v>
      </c>
      <c r="F6" s="1216" t="s">
        <v>303</v>
      </c>
      <c r="G6" s="1213" t="s">
        <v>301</v>
      </c>
      <c r="H6" s="1213"/>
      <c r="I6" s="1214" t="s">
        <v>304</v>
      </c>
    </row>
    <row r="7" spans="1:9" ht="19.5" customHeight="1">
      <c r="A7" s="1228"/>
      <c r="B7" s="1216"/>
      <c r="C7" s="1213" t="s">
        <v>305</v>
      </c>
      <c r="D7" s="1213" t="s">
        <v>306</v>
      </c>
      <c r="E7" s="1214"/>
      <c r="F7" s="1216"/>
      <c r="G7" s="1213" t="s">
        <v>305</v>
      </c>
      <c r="H7" s="1213" t="s">
        <v>306</v>
      </c>
      <c r="I7" s="1214"/>
    </row>
    <row r="8" spans="1:11" ht="39" customHeight="1" thickBot="1">
      <c r="A8" s="1229"/>
      <c r="B8" s="1217"/>
      <c r="C8" s="1222"/>
      <c r="D8" s="1222"/>
      <c r="E8" s="1215"/>
      <c r="F8" s="1217"/>
      <c r="G8" s="1222"/>
      <c r="H8" s="1222"/>
      <c r="I8" s="1215"/>
      <c r="K8" s="697"/>
    </row>
    <row r="9" spans="1:9" s="698" customFormat="1" ht="19.5" customHeight="1">
      <c r="A9" s="1218" t="s">
        <v>307</v>
      </c>
      <c r="B9" s="1219"/>
      <c r="C9" s="1219"/>
      <c r="D9" s="1219"/>
      <c r="E9" s="1219"/>
      <c r="F9" s="1220"/>
      <c r="G9" s="1220"/>
      <c r="H9" s="1220"/>
      <c r="I9" s="1221"/>
    </row>
    <row r="10" spans="1:9" s="698" customFormat="1" ht="19.5" customHeight="1">
      <c r="A10" s="699" t="s">
        <v>308</v>
      </c>
      <c r="B10" s="700">
        <v>1</v>
      </c>
      <c r="C10" s="701">
        <v>0</v>
      </c>
      <c r="D10" s="701">
        <v>0</v>
      </c>
      <c r="E10" s="702">
        <f>SUM(B10:D10)</f>
        <v>1</v>
      </c>
      <c r="F10" s="700">
        <v>1</v>
      </c>
      <c r="G10" s="701">
        <v>0</v>
      </c>
      <c r="H10" s="701">
        <v>0</v>
      </c>
      <c r="I10" s="702">
        <f>SUM(F10:H10)</f>
        <v>1</v>
      </c>
    </row>
    <row r="11" spans="1:9" s="698" customFormat="1" ht="19.5" customHeight="1">
      <c r="A11" s="699" t="s">
        <v>659</v>
      </c>
      <c r="B11" s="700">
        <v>1</v>
      </c>
      <c r="C11" s="701">
        <v>0</v>
      </c>
      <c r="D11" s="701">
        <v>0</v>
      </c>
      <c r="E11" s="702">
        <f>SUM(B11:D11)</f>
        <v>1</v>
      </c>
      <c r="F11" s="700">
        <v>1</v>
      </c>
      <c r="G11" s="701">
        <v>0</v>
      </c>
      <c r="H11" s="701">
        <v>0</v>
      </c>
      <c r="I11" s="702">
        <f>SUM(F11:H11)</f>
        <v>1</v>
      </c>
    </row>
    <row r="12" spans="1:9" s="698" customFormat="1" ht="19.5" customHeight="1">
      <c r="A12" s="699" t="s">
        <v>636</v>
      </c>
      <c r="B12" s="700">
        <v>1</v>
      </c>
      <c r="C12" s="701">
        <v>0</v>
      </c>
      <c r="D12" s="701">
        <v>0</v>
      </c>
      <c r="E12" s="702">
        <f>SUM(B12:D12)</f>
        <v>1</v>
      </c>
      <c r="F12" s="700">
        <v>1</v>
      </c>
      <c r="G12" s="701">
        <v>0</v>
      </c>
      <c r="H12" s="701">
        <v>0</v>
      </c>
      <c r="I12" s="702">
        <v>1</v>
      </c>
    </row>
    <row r="13" spans="1:9" s="698" customFormat="1" ht="19.5" customHeight="1" thickBot="1">
      <c r="A13" s="922" t="s">
        <v>309</v>
      </c>
      <c r="B13" s="931">
        <v>1</v>
      </c>
      <c r="C13" s="924">
        <v>0</v>
      </c>
      <c r="D13" s="924">
        <v>0</v>
      </c>
      <c r="E13" s="926">
        <f>SUM(B13:D13)</f>
        <v>1</v>
      </c>
      <c r="F13" s="931">
        <v>1</v>
      </c>
      <c r="G13" s="924">
        <v>0</v>
      </c>
      <c r="H13" s="924">
        <v>0</v>
      </c>
      <c r="I13" s="926">
        <f>SUM(F13:H13)</f>
        <v>1</v>
      </c>
    </row>
    <row r="14" spans="1:9" s="698" customFormat="1" ht="19.5" customHeight="1" thickBot="1">
      <c r="A14" s="930"/>
      <c r="B14" s="935">
        <f>SUM(B10:B13)</f>
        <v>4</v>
      </c>
      <c r="C14" s="935">
        <f aca="true" t="shared" si="0" ref="C14:I14">SUM(C10:C13)</f>
        <v>0</v>
      </c>
      <c r="D14" s="935">
        <f t="shared" si="0"/>
        <v>0</v>
      </c>
      <c r="E14" s="935">
        <f t="shared" si="0"/>
        <v>4</v>
      </c>
      <c r="F14" s="935">
        <f t="shared" si="0"/>
        <v>4</v>
      </c>
      <c r="G14" s="935">
        <f t="shared" si="0"/>
        <v>0</v>
      </c>
      <c r="H14" s="935">
        <f t="shared" si="0"/>
        <v>0</v>
      </c>
      <c r="I14" s="936">
        <f t="shared" si="0"/>
        <v>4</v>
      </c>
    </row>
    <row r="15" spans="1:9" s="698" customFormat="1" ht="19.5" customHeight="1">
      <c r="A15" s="928" t="s">
        <v>640</v>
      </c>
      <c r="B15" s="932"/>
      <c r="C15" s="933"/>
      <c r="D15" s="933"/>
      <c r="E15" s="934"/>
      <c r="F15" s="932"/>
      <c r="G15" s="933"/>
      <c r="H15" s="933"/>
      <c r="I15" s="934"/>
    </row>
    <row r="16" spans="1:9" s="698" customFormat="1" ht="19.5" customHeight="1">
      <c r="A16" s="699" t="s">
        <v>310</v>
      </c>
      <c r="B16" s="700">
        <v>1</v>
      </c>
      <c r="C16" s="701">
        <v>0</v>
      </c>
      <c r="D16" s="701">
        <v>0</v>
      </c>
      <c r="E16" s="702">
        <f>SUM(B16:D16)</f>
        <v>1</v>
      </c>
      <c r="F16" s="700">
        <v>1</v>
      </c>
      <c r="G16" s="701">
        <v>0</v>
      </c>
      <c r="H16" s="701">
        <v>0</v>
      </c>
      <c r="I16" s="702">
        <f>SUM(F16:H16)</f>
        <v>1</v>
      </c>
    </row>
    <row r="17" spans="1:9" s="698" customFormat="1" ht="19.5" customHeight="1">
      <c r="A17" s="699" t="s">
        <v>311</v>
      </c>
      <c r="B17" s="700">
        <v>1</v>
      </c>
      <c r="C17" s="701">
        <v>0</v>
      </c>
      <c r="D17" s="701">
        <v>0</v>
      </c>
      <c r="E17" s="702">
        <f>SUM(B17:D17)</f>
        <v>1</v>
      </c>
      <c r="F17" s="700">
        <v>1</v>
      </c>
      <c r="G17" s="701">
        <v>0</v>
      </c>
      <c r="H17" s="701">
        <v>0</v>
      </c>
      <c r="I17" s="702">
        <f>SUM(F17:H17)</f>
        <v>1</v>
      </c>
    </row>
    <row r="18" spans="1:9" s="698" customFormat="1" ht="19.5" customHeight="1">
      <c r="A18" s="699" t="s">
        <v>312</v>
      </c>
      <c r="B18" s="700">
        <v>80</v>
      </c>
      <c r="C18" s="701">
        <v>0</v>
      </c>
      <c r="D18" s="701">
        <v>2</v>
      </c>
      <c r="E18" s="702">
        <f>SUM(B18:D18)</f>
        <v>82</v>
      </c>
      <c r="F18" s="700">
        <v>67</v>
      </c>
      <c r="G18" s="701">
        <v>0</v>
      </c>
      <c r="H18" s="701">
        <v>2</v>
      </c>
      <c r="I18" s="702">
        <f>SUM(F18:H18)</f>
        <v>69</v>
      </c>
    </row>
    <row r="19" spans="1:9" s="698" customFormat="1" ht="19.5" customHeight="1">
      <c r="A19" s="699" t="s">
        <v>313</v>
      </c>
      <c r="B19" s="703">
        <v>1</v>
      </c>
      <c r="C19" s="701">
        <v>0</v>
      </c>
      <c r="D19" s="701">
        <v>0</v>
      </c>
      <c r="E19" s="702">
        <f>SUM(B19:D19)</f>
        <v>1</v>
      </c>
      <c r="F19" s="703">
        <v>1</v>
      </c>
      <c r="G19" s="701">
        <v>0</v>
      </c>
      <c r="H19" s="701">
        <v>0</v>
      </c>
      <c r="I19" s="702">
        <f>SUM(F19:H19)</f>
        <v>1</v>
      </c>
    </row>
    <row r="20" spans="1:9" s="698" customFormat="1" ht="19.5" customHeight="1" thickBot="1">
      <c r="A20" s="922" t="s">
        <v>314</v>
      </c>
      <c r="B20" s="923">
        <v>2</v>
      </c>
      <c r="C20" s="924">
        <v>0</v>
      </c>
      <c r="D20" s="924">
        <v>0</v>
      </c>
      <c r="E20" s="926">
        <f>SUM(B20:D20)</f>
        <v>2</v>
      </c>
      <c r="F20" s="923">
        <v>2</v>
      </c>
      <c r="G20" s="924">
        <v>0</v>
      </c>
      <c r="H20" s="924">
        <v>0</v>
      </c>
      <c r="I20" s="926">
        <f>SUM(F20:H20)</f>
        <v>2</v>
      </c>
    </row>
    <row r="21" spans="1:9" s="698" customFormat="1" ht="19.5" customHeight="1" thickBot="1">
      <c r="A21" s="929"/>
      <c r="B21" s="935">
        <f>SUM(B16:B20)</f>
        <v>85</v>
      </c>
      <c r="C21" s="935">
        <f aca="true" t="shared" si="1" ref="C21:I21">SUM(C16:C20)</f>
        <v>0</v>
      </c>
      <c r="D21" s="935">
        <f t="shared" si="1"/>
        <v>2</v>
      </c>
      <c r="E21" s="935">
        <f t="shared" si="1"/>
        <v>87</v>
      </c>
      <c r="F21" s="935">
        <f t="shared" si="1"/>
        <v>72</v>
      </c>
      <c r="G21" s="935">
        <f t="shared" si="1"/>
        <v>0</v>
      </c>
      <c r="H21" s="935">
        <f t="shared" si="1"/>
        <v>2</v>
      </c>
      <c r="I21" s="935">
        <f t="shared" si="1"/>
        <v>74</v>
      </c>
    </row>
    <row r="22" spans="1:9" s="698" customFormat="1" ht="19.5" customHeight="1">
      <c r="A22" s="1223" t="s">
        <v>315</v>
      </c>
      <c r="B22" s="1224"/>
      <c r="C22" s="1224"/>
      <c r="D22" s="1224"/>
      <c r="E22" s="1224"/>
      <c r="F22" s="1225"/>
      <c r="G22" s="1225"/>
      <c r="H22" s="1225"/>
      <c r="I22" s="1226"/>
    </row>
    <row r="23" spans="1:9" s="698" customFormat="1" ht="19.5" customHeight="1">
      <c r="A23" s="699" t="s">
        <v>651</v>
      </c>
      <c r="B23" s="703">
        <f>B24+B25+B26+B27+B28+B29+B30+B31+B32+B33+B34+B35</f>
        <v>264</v>
      </c>
      <c r="C23" s="920">
        <f>SUM(C24:C43)</f>
        <v>4</v>
      </c>
      <c r="D23" s="920">
        <f>D24+D25+D26+D27+D28+D29+D30+D31+D32+D33+D34+D35</f>
        <v>7.5</v>
      </c>
      <c r="E23" s="914">
        <f>D23+C23+B23</f>
        <v>275.5</v>
      </c>
      <c r="F23" s="703">
        <f>SUM(F24:F35)</f>
        <v>260</v>
      </c>
      <c r="G23" s="703">
        <f>SUM(G24:G35)</f>
        <v>5</v>
      </c>
      <c r="H23" s="703">
        <f>SUM(H24:H35)</f>
        <v>11</v>
      </c>
      <c r="I23" s="921">
        <f>SUM(I24:I35)</f>
        <v>276</v>
      </c>
    </row>
    <row r="24" spans="1:9" s="698" customFormat="1" ht="19.5" customHeight="1">
      <c r="A24" s="699" t="s">
        <v>656</v>
      </c>
      <c r="B24" s="703">
        <v>4</v>
      </c>
      <c r="C24" s="701"/>
      <c r="D24" s="701"/>
      <c r="E24" s="912">
        <f aca="true" t="shared" si="2" ref="E24:E43">D24+C24+B24</f>
        <v>4</v>
      </c>
      <c r="F24" s="703">
        <v>4</v>
      </c>
      <c r="G24" s="701"/>
      <c r="H24" s="701"/>
      <c r="I24" s="702">
        <f>F24+G24+H24</f>
        <v>4</v>
      </c>
    </row>
    <row r="25" spans="1:9" s="698" customFormat="1" ht="19.5" customHeight="1">
      <c r="A25" s="699" t="s">
        <v>652</v>
      </c>
      <c r="B25" s="703">
        <v>10</v>
      </c>
      <c r="C25" s="913"/>
      <c r="D25" s="701"/>
      <c r="E25" s="914">
        <f>D25+C25+B25</f>
        <v>10</v>
      </c>
      <c r="F25" s="703">
        <v>9</v>
      </c>
      <c r="G25" s="701">
        <v>1</v>
      </c>
      <c r="H25" s="701"/>
      <c r="I25" s="702">
        <f aca="true" t="shared" si="3" ref="I25:I35">F25+G25+H25</f>
        <v>10</v>
      </c>
    </row>
    <row r="26" spans="1:9" s="698" customFormat="1" ht="19.5" customHeight="1">
      <c r="A26" s="915" t="s">
        <v>653</v>
      </c>
      <c r="B26" s="703">
        <v>2</v>
      </c>
      <c r="C26" s="701"/>
      <c r="D26" s="701"/>
      <c r="E26" s="912">
        <f t="shared" si="2"/>
        <v>2</v>
      </c>
      <c r="F26" s="703">
        <v>2</v>
      </c>
      <c r="G26" s="701"/>
      <c r="H26" s="701"/>
      <c r="I26" s="702">
        <f t="shared" si="3"/>
        <v>2</v>
      </c>
    </row>
    <row r="27" spans="1:9" s="698" customFormat="1" ht="19.5" customHeight="1">
      <c r="A27" s="699" t="s">
        <v>316</v>
      </c>
      <c r="B27" s="703">
        <v>8</v>
      </c>
      <c r="C27" s="701"/>
      <c r="D27" s="701"/>
      <c r="E27" s="912">
        <f t="shared" si="2"/>
        <v>8</v>
      </c>
      <c r="F27" s="703">
        <v>8</v>
      </c>
      <c r="G27" s="701"/>
      <c r="H27" s="701"/>
      <c r="I27" s="702">
        <f t="shared" si="3"/>
        <v>8</v>
      </c>
    </row>
    <row r="28" spans="1:9" s="698" customFormat="1" ht="19.5" customHeight="1">
      <c r="A28" s="699" t="s">
        <v>317</v>
      </c>
      <c r="B28" s="703">
        <v>22</v>
      </c>
      <c r="C28" s="701"/>
      <c r="D28" s="701"/>
      <c r="E28" s="912">
        <f t="shared" si="2"/>
        <v>22</v>
      </c>
      <c r="F28" s="703">
        <v>22</v>
      </c>
      <c r="G28" s="701"/>
      <c r="H28" s="701"/>
      <c r="I28" s="702">
        <f t="shared" si="3"/>
        <v>22</v>
      </c>
    </row>
    <row r="29" spans="1:9" s="698" customFormat="1" ht="19.5" customHeight="1">
      <c r="A29" s="699" t="s">
        <v>318</v>
      </c>
      <c r="B29" s="703">
        <v>12</v>
      </c>
      <c r="C29" s="701"/>
      <c r="D29" s="913">
        <v>1.5</v>
      </c>
      <c r="E29" s="914">
        <f t="shared" si="2"/>
        <v>13.5</v>
      </c>
      <c r="F29" s="703">
        <v>12</v>
      </c>
      <c r="G29" s="701"/>
      <c r="H29" s="701">
        <v>3</v>
      </c>
      <c r="I29" s="702">
        <f t="shared" si="3"/>
        <v>15</v>
      </c>
    </row>
    <row r="30" spans="1:9" s="698" customFormat="1" ht="36.75" customHeight="1">
      <c r="A30" s="705" t="s">
        <v>427</v>
      </c>
      <c r="B30" s="703">
        <v>12</v>
      </c>
      <c r="C30" s="701"/>
      <c r="D30" s="701"/>
      <c r="E30" s="912">
        <f t="shared" si="2"/>
        <v>12</v>
      </c>
      <c r="F30" s="703">
        <v>10</v>
      </c>
      <c r="G30" s="701"/>
      <c r="H30" s="701"/>
      <c r="I30" s="702">
        <f t="shared" si="3"/>
        <v>10</v>
      </c>
    </row>
    <row r="31" spans="1:9" s="698" customFormat="1" ht="51" customHeight="1">
      <c r="A31" s="705" t="s">
        <v>428</v>
      </c>
      <c r="B31" s="703">
        <v>11</v>
      </c>
      <c r="C31" s="701"/>
      <c r="D31" s="701">
        <v>4</v>
      </c>
      <c r="E31" s="912">
        <f t="shared" si="2"/>
        <v>15</v>
      </c>
      <c r="F31" s="703">
        <v>10</v>
      </c>
      <c r="G31" s="701"/>
      <c r="H31" s="701">
        <v>4</v>
      </c>
      <c r="I31" s="702">
        <f t="shared" si="3"/>
        <v>14</v>
      </c>
    </row>
    <row r="32" spans="1:9" s="698" customFormat="1" ht="19.5" customHeight="1">
      <c r="A32" s="699" t="s">
        <v>654</v>
      </c>
      <c r="B32" s="706">
        <v>89</v>
      </c>
      <c r="C32" s="916">
        <v>3</v>
      </c>
      <c r="D32" s="916">
        <v>1.5</v>
      </c>
      <c r="E32" s="914">
        <f t="shared" si="2"/>
        <v>93.5</v>
      </c>
      <c r="F32" s="706">
        <v>89</v>
      </c>
      <c r="G32" s="707">
        <v>4</v>
      </c>
      <c r="H32" s="707">
        <v>3</v>
      </c>
      <c r="I32" s="702">
        <f t="shared" si="3"/>
        <v>96</v>
      </c>
    </row>
    <row r="33" spans="1:9" s="698" customFormat="1" ht="19.5" customHeight="1">
      <c r="A33" s="699" t="s">
        <v>205</v>
      </c>
      <c r="B33" s="703">
        <v>27</v>
      </c>
      <c r="C33" s="701"/>
      <c r="D33" s="701"/>
      <c r="E33" s="912">
        <f t="shared" si="2"/>
        <v>27</v>
      </c>
      <c r="F33" s="703">
        <v>27</v>
      </c>
      <c r="G33" s="701"/>
      <c r="H33" s="701"/>
      <c r="I33" s="702">
        <f t="shared" si="3"/>
        <v>27</v>
      </c>
    </row>
    <row r="34" spans="1:9" s="698" customFormat="1" ht="19.5" customHeight="1">
      <c r="A34" s="699" t="s">
        <v>206</v>
      </c>
      <c r="B34" s="703">
        <v>56</v>
      </c>
      <c r="C34" s="701"/>
      <c r="D34" s="913">
        <v>0.5</v>
      </c>
      <c r="E34" s="914">
        <f t="shared" si="2"/>
        <v>56.5</v>
      </c>
      <c r="F34" s="703">
        <v>56</v>
      </c>
      <c r="G34" s="701"/>
      <c r="H34" s="701">
        <v>1</v>
      </c>
      <c r="I34" s="702">
        <f t="shared" si="3"/>
        <v>57</v>
      </c>
    </row>
    <row r="35" spans="1:9" s="698" customFormat="1" ht="19.5" customHeight="1">
      <c r="A35" s="699" t="s">
        <v>219</v>
      </c>
      <c r="B35" s="703">
        <v>11</v>
      </c>
      <c r="C35" s="701"/>
      <c r="D35" s="701"/>
      <c r="E35" s="912">
        <v>11</v>
      </c>
      <c r="F35" s="703">
        <v>11</v>
      </c>
      <c r="G35" s="701"/>
      <c r="H35" s="701"/>
      <c r="I35" s="702">
        <f t="shared" si="3"/>
        <v>11</v>
      </c>
    </row>
    <row r="36" spans="1:9" s="698" customFormat="1" ht="19.5" customHeight="1">
      <c r="A36" s="699" t="s">
        <v>212</v>
      </c>
      <c r="B36" s="703">
        <v>2</v>
      </c>
      <c r="C36" s="701">
        <v>1</v>
      </c>
      <c r="D36" s="701"/>
      <c r="E36" s="912">
        <f t="shared" si="2"/>
        <v>3</v>
      </c>
      <c r="F36" s="703">
        <v>2</v>
      </c>
      <c r="G36" s="701">
        <v>1</v>
      </c>
      <c r="H36" s="701"/>
      <c r="I36" s="702">
        <f>SUM(F36:H36)</f>
        <v>3</v>
      </c>
    </row>
    <row r="37" spans="1:9" s="698" customFormat="1" ht="19.5" customHeight="1">
      <c r="A37" s="922" t="s">
        <v>642</v>
      </c>
      <c r="B37" s="923">
        <f>B38+B39+B40+B41+B42+B43</f>
        <v>27</v>
      </c>
      <c r="C37" s="924"/>
      <c r="D37" s="925">
        <f>D43+D41+D39</f>
        <v>1.5</v>
      </c>
      <c r="E37" s="914">
        <f t="shared" si="2"/>
        <v>28.5</v>
      </c>
      <c r="F37" s="923">
        <f>F38+F39+F40+F41+F42+F43</f>
        <v>26</v>
      </c>
      <c r="G37" s="924"/>
      <c r="H37" s="924">
        <f>H39+H41+H43</f>
        <v>3</v>
      </c>
      <c r="I37" s="926">
        <f>I38+I39+I40+I41+I42+I43</f>
        <v>29</v>
      </c>
    </row>
    <row r="38" spans="1:9" s="698" customFormat="1" ht="19.5" customHeight="1">
      <c r="A38" s="699" t="s">
        <v>319</v>
      </c>
      <c r="B38" s="703">
        <v>3</v>
      </c>
      <c r="C38" s="701"/>
      <c r="D38" s="701"/>
      <c r="E38" s="912">
        <f t="shared" si="2"/>
        <v>3</v>
      </c>
      <c r="F38" s="703">
        <v>3</v>
      </c>
      <c r="G38" s="701"/>
      <c r="H38" s="701"/>
      <c r="I38" s="702">
        <f aca="true" t="shared" si="4" ref="I38:I43">F38+G38+H38</f>
        <v>3</v>
      </c>
    </row>
    <row r="39" spans="1:11" s="698" customFormat="1" ht="19.5" customHeight="1">
      <c r="A39" s="699" t="s">
        <v>320</v>
      </c>
      <c r="B39" s="703">
        <v>2</v>
      </c>
      <c r="C39" s="701"/>
      <c r="D39" s="913">
        <v>0.5</v>
      </c>
      <c r="E39" s="914">
        <f t="shared" si="2"/>
        <v>2.5</v>
      </c>
      <c r="F39" s="703">
        <v>2</v>
      </c>
      <c r="G39" s="701"/>
      <c r="H39" s="701">
        <v>1</v>
      </c>
      <c r="I39" s="702">
        <f t="shared" si="4"/>
        <v>3</v>
      </c>
      <c r="K39" s="704"/>
    </row>
    <row r="40" spans="1:9" s="698" customFormat="1" ht="19.5" customHeight="1">
      <c r="A40" s="699" t="s">
        <v>321</v>
      </c>
      <c r="B40" s="703">
        <v>3</v>
      </c>
      <c r="C40" s="701"/>
      <c r="D40" s="701"/>
      <c r="E40" s="912">
        <f t="shared" si="2"/>
        <v>3</v>
      </c>
      <c r="F40" s="703">
        <v>3</v>
      </c>
      <c r="G40" s="701"/>
      <c r="H40" s="701"/>
      <c r="I40" s="702">
        <f t="shared" si="4"/>
        <v>3</v>
      </c>
    </row>
    <row r="41" spans="1:9" s="698" customFormat="1" ht="19.5" customHeight="1">
      <c r="A41" s="699" t="s">
        <v>655</v>
      </c>
      <c r="B41" s="703">
        <v>1</v>
      </c>
      <c r="C41" s="701"/>
      <c r="D41" s="913">
        <v>0.5</v>
      </c>
      <c r="E41" s="914">
        <f t="shared" si="2"/>
        <v>1.5</v>
      </c>
      <c r="F41" s="703">
        <v>1</v>
      </c>
      <c r="G41" s="701"/>
      <c r="H41" s="701">
        <v>1</v>
      </c>
      <c r="I41" s="702">
        <f t="shared" si="4"/>
        <v>2</v>
      </c>
    </row>
    <row r="42" spans="1:9" s="698" customFormat="1" ht="19.5" customHeight="1">
      <c r="A42" s="699" t="s">
        <v>322</v>
      </c>
      <c r="B42" s="703">
        <v>2</v>
      </c>
      <c r="C42" s="701"/>
      <c r="D42" s="701"/>
      <c r="E42" s="912">
        <f t="shared" si="2"/>
        <v>2</v>
      </c>
      <c r="F42" s="703">
        <v>2</v>
      </c>
      <c r="G42" s="701"/>
      <c r="H42" s="701"/>
      <c r="I42" s="702">
        <f t="shared" si="4"/>
        <v>2</v>
      </c>
    </row>
    <row r="43" spans="1:11" s="698" customFormat="1" ht="19.5" customHeight="1" thickBot="1">
      <c r="A43" s="917" t="s">
        <v>323</v>
      </c>
      <c r="B43" s="709">
        <v>16</v>
      </c>
      <c r="C43" s="710"/>
      <c r="D43" s="918">
        <v>0.5</v>
      </c>
      <c r="E43" s="919">
        <f t="shared" si="2"/>
        <v>16.5</v>
      </c>
      <c r="F43" s="927">
        <v>15</v>
      </c>
      <c r="G43" s="710"/>
      <c r="H43" s="710">
        <v>1</v>
      </c>
      <c r="I43" s="711">
        <f t="shared" si="4"/>
        <v>16</v>
      </c>
      <c r="J43" s="704"/>
      <c r="K43" s="704"/>
    </row>
    <row r="44" spans="1:9" s="698" customFormat="1" ht="19.5" customHeight="1" thickBot="1">
      <c r="A44" s="708"/>
      <c r="B44" s="709"/>
      <c r="C44" s="710"/>
      <c r="D44" s="710"/>
      <c r="E44" s="711"/>
      <c r="F44" s="709"/>
      <c r="G44" s="710"/>
      <c r="H44" s="710"/>
      <c r="I44" s="711"/>
    </row>
    <row r="45" spans="1:9" s="698" customFormat="1" ht="19.5" customHeight="1" thickBot="1">
      <c r="A45" s="712" t="s">
        <v>324</v>
      </c>
      <c r="B45" s="713">
        <f>SUM(B14+B21+B23+B36+B37)</f>
        <v>382</v>
      </c>
      <c r="C45" s="713">
        <f aca="true" t="shared" si="5" ref="C45:I45">SUM(C14+C21+C23+C36+C37)</f>
        <v>5</v>
      </c>
      <c r="D45" s="713">
        <f t="shared" si="5"/>
        <v>11</v>
      </c>
      <c r="E45" s="713">
        <f t="shared" si="5"/>
        <v>398</v>
      </c>
      <c r="F45" s="713">
        <f t="shared" si="5"/>
        <v>364</v>
      </c>
      <c r="G45" s="713">
        <f t="shared" si="5"/>
        <v>6</v>
      </c>
      <c r="H45" s="713">
        <f t="shared" si="5"/>
        <v>16</v>
      </c>
      <c r="I45" s="713">
        <f t="shared" si="5"/>
        <v>386</v>
      </c>
    </row>
    <row r="46" spans="2:9" s="698" customFormat="1" ht="19.5" customHeight="1">
      <c r="B46" s="704"/>
      <c r="C46" s="704"/>
      <c r="D46" s="704"/>
      <c r="E46" s="704"/>
      <c r="F46" s="704"/>
      <c r="G46" s="704"/>
      <c r="H46" s="704"/>
      <c r="I46" s="704"/>
    </row>
    <row r="47" spans="1:9" s="698" customFormat="1" ht="19.5" customHeight="1">
      <c r="A47" s="714"/>
      <c r="E47" s="704"/>
      <c r="F47" s="704"/>
      <c r="I47" s="704"/>
    </row>
    <row r="48" s="698" customFormat="1" ht="19.5" customHeight="1">
      <c r="A48" s="714"/>
    </row>
  </sheetData>
  <sheetProtection/>
  <mergeCells count="15">
    <mergeCell ref="A22:I22"/>
    <mergeCell ref="A5:A8"/>
    <mergeCell ref="B5:E5"/>
    <mergeCell ref="F5:I5"/>
    <mergeCell ref="B6:B8"/>
    <mergeCell ref="C6:D6"/>
    <mergeCell ref="E6:E8"/>
    <mergeCell ref="F6:F8"/>
    <mergeCell ref="G6:H6"/>
    <mergeCell ref="I6:I8"/>
    <mergeCell ref="A9:I9"/>
    <mergeCell ref="C7:C8"/>
    <mergeCell ref="D7:D8"/>
    <mergeCell ref="G7:G8"/>
    <mergeCell ref="H7:H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  <headerFooter alignWithMargins="0">
    <oddHeader>&amp;L&amp;"Times New Roman CE,Dőlt"&amp;11Dunakeszi Város Önkormányzata&amp;C&amp;"Times New Roman CE,Félkövér"&amp;14Létszámelőirányzatok 2017.év&amp;R&amp;11 12.sz.melléklet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7" sqref="A7"/>
    </sheetView>
  </sheetViews>
  <sheetFormatPr defaultColWidth="9.00390625" defaultRowHeight="12.75"/>
  <cols>
    <col min="1" max="1" width="32.125" style="566" customWidth="1"/>
    <col min="2" max="2" width="12.25390625" style="566" customWidth="1"/>
    <col min="3" max="3" width="13.375" style="566" customWidth="1"/>
    <col min="4" max="13" width="11.25390625" style="566" customWidth="1"/>
    <col min="14" max="14" width="13.875" style="566" customWidth="1"/>
    <col min="15" max="15" width="9.875" style="566" hidden="1" customWidth="1"/>
    <col min="16" max="16" width="10.625" style="566" hidden="1" customWidth="1"/>
    <col min="17" max="17" width="13.625" style="566" bestFit="1" customWidth="1"/>
    <col min="18" max="18" width="9.875" style="566" bestFit="1" customWidth="1"/>
    <col min="19" max="16384" width="9.125" style="566" customWidth="1"/>
  </cols>
  <sheetData>
    <row r="1" spans="12:14" ht="12.75">
      <c r="L1" s="567"/>
      <c r="N1" s="164" t="s">
        <v>325</v>
      </c>
    </row>
    <row r="2" spans="12:14" ht="12.75">
      <c r="L2" s="567"/>
      <c r="N2" s="164"/>
    </row>
    <row r="5" spans="1:14" ht="15.75">
      <c r="A5" s="1235" t="s">
        <v>712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</row>
    <row r="6" spans="1:14" ht="15.75">
      <c r="A6" s="1236" t="s">
        <v>713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</row>
    <row r="7" spans="3:12" ht="12.75">
      <c r="C7" s="568"/>
      <c r="D7" s="568"/>
      <c r="E7" s="568"/>
      <c r="F7" s="568"/>
      <c r="G7" s="568"/>
      <c r="H7" s="568"/>
      <c r="I7" s="568"/>
      <c r="J7" s="568"/>
      <c r="K7" s="568"/>
      <c r="L7" s="568"/>
    </row>
    <row r="10" spans="1:14" ht="13.5" thickBot="1">
      <c r="A10" s="569" t="s">
        <v>221</v>
      </c>
      <c r="B10" s="569" t="s">
        <v>326</v>
      </c>
      <c r="C10" s="569" t="s">
        <v>327</v>
      </c>
      <c r="D10" s="569" t="s">
        <v>328</v>
      </c>
      <c r="E10" s="569" t="s">
        <v>329</v>
      </c>
      <c r="F10" s="569" t="s">
        <v>330</v>
      </c>
      <c r="G10" s="569" t="s">
        <v>331</v>
      </c>
      <c r="H10" s="569" t="s">
        <v>332</v>
      </c>
      <c r="I10" s="569" t="s">
        <v>333</v>
      </c>
      <c r="J10" s="569" t="s">
        <v>334</v>
      </c>
      <c r="K10" s="569" t="s">
        <v>335</v>
      </c>
      <c r="L10" s="569" t="s">
        <v>336</v>
      </c>
      <c r="M10" s="569" t="s">
        <v>337</v>
      </c>
      <c r="N10" s="569" t="s">
        <v>338</v>
      </c>
    </row>
    <row r="11" spans="1:14" ht="15.75" customHeight="1">
      <c r="A11" s="570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2"/>
    </row>
    <row r="12" spans="1:14" ht="15.75" customHeight="1">
      <c r="A12" s="573" t="s">
        <v>178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5"/>
    </row>
    <row r="13" spans="1:14" ht="15.75" customHeight="1">
      <c r="A13" s="576"/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5"/>
    </row>
    <row r="14" spans="1:14" ht="15.75" customHeight="1">
      <c r="A14" s="576"/>
      <c r="B14" s="577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8"/>
    </row>
    <row r="15" spans="1:18" ht="15.75" customHeight="1">
      <c r="A15" s="576" t="s">
        <v>339</v>
      </c>
      <c r="B15" s="983">
        <v>273871165</v>
      </c>
      <c r="C15" s="983">
        <v>273871165</v>
      </c>
      <c r="D15" s="983">
        <v>273871165</v>
      </c>
      <c r="E15" s="983">
        <v>273871165</v>
      </c>
      <c r="F15" s="983">
        <v>273871165</v>
      </c>
      <c r="G15" s="983">
        <v>273871165</v>
      </c>
      <c r="H15" s="983">
        <v>273871164</v>
      </c>
      <c r="I15" s="983">
        <v>273871164</v>
      </c>
      <c r="J15" s="983">
        <v>273871164</v>
      </c>
      <c r="K15" s="983">
        <v>273871164</v>
      </c>
      <c r="L15" s="983">
        <v>273871165</v>
      </c>
      <c r="M15" s="983">
        <v>273871165</v>
      </c>
      <c r="N15" s="985">
        <f>SUM(B15:M15)</f>
        <v>3286453976</v>
      </c>
      <c r="O15" s="579">
        <f>SUM(B15:M15)</f>
        <v>3286453976</v>
      </c>
      <c r="P15" s="579">
        <f>SUM(N15-O15)</f>
        <v>0</v>
      </c>
      <c r="Q15" s="579"/>
      <c r="R15" s="579"/>
    </row>
    <row r="16" spans="1:18" ht="15.75" customHeight="1">
      <c r="A16" s="576" t="s">
        <v>340</v>
      </c>
      <c r="B16" s="984"/>
      <c r="C16" s="984"/>
      <c r="D16" s="984"/>
      <c r="E16" s="984"/>
      <c r="F16" s="984"/>
      <c r="G16" s="984"/>
      <c r="H16" s="984"/>
      <c r="I16" s="984"/>
      <c r="J16" s="984"/>
      <c r="K16" s="984"/>
      <c r="L16" s="984"/>
      <c r="M16" s="984"/>
      <c r="N16" s="985">
        <f>SUM(B16:M16)</f>
        <v>0</v>
      </c>
      <c r="O16" s="579">
        <f aca="true" t="shared" si="0" ref="O16:O23">SUM(B16:M16)</f>
        <v>0</v>
      </c>
      <c r="P16" s="579">
        <f aca="true" t="shared" si="1" ref="P16:P31">SUM(N16-O16)</f>
        <v>0</v>
      </c>
      <c r="Q16" s="579"/>
      <c r="R16" s="579"/>
    </row>
    <row r="17" spans="1:18" ht="15.75" customHeight="1">
      <c r="A17" s="576" t="s">
        <v>341</v>
      </c>
      <c r="B17" s="984">
        <v>107048216</v>
      </c>
      <c r="C17" s="984">
        <v>107048216</v>
      </c>
      <c r="D17" s="984">
        <v>107048216</v>
      </c>
      <c r="E17" s="984">
        <v>107048216</v>
      </c>
      <c r="F17" s="984">
        <v>107048216</v>
      </c>
      <c r="G17" s="984">
        <v>107048216</v>
      </c>
      <c r="H17" s="984">
        <v>107048216</v>
      </c>
      <c r="I17" s="984">
        <v>107048216</v>
      </c>
      <c r="J17" s="984">
        <v>107048216</v>
      </c>
      <c r="K17" s="984">
        <v>107048215</v>
      </c>
      <c r="L17" s="984">
        <v>107048216</v>
      </c>
      <c r="M17" s="984">
        <v>107048216</v>
      </c>
      <c r="N17" s="985">
        <f>SUM(B17:M17)</f>
        <v>1284578591</v>
      </c>
      <c r="O17" s="579">
        <f t="shared" si="0"/>
        <v>1284578591</v>
      </c>
      <c r="P17" s="579">
        <f t="shared" si="1"/>
        <v>0</v>
      </c>
      <c r="Q17" s="579"/>
      <c r="R17" s="579"/>
    </row>
    <row r="18" spans="1:18" ht="15.75" customHeight="1">
      <c r="A18" s="576" t="s">
        <v>342</v>
      </c>
      <c r="B18" s="984">
        <v>292000</v>
      </c>
      <c r="C18" s="984">
        <v>292000</v>
      </c>
      <c r="D18" s="984">
        <v>292000</v>
      </c>
      <c r="E18" s="984">
        <v>292000</v>
      </c>
      <c r="F18" s="984">
        <v>292000</v>
      </c>
      <c r="G18" s="984">
        <v>292000</v>
      </c>
      <c r="H18" s="984">
        <v>291000</v>
      </c>
      <c r="I18" s="984">
        <v>291000</v>
      </c>
      <c r="J18" s="984">
        <v>291000</v>
      </c>
      <c r="K18" s="984">
        <v>291000</v>
      </c>
      <c r="L18" s="984">
        <v>292000</v>
      </c>
      <c r="M18" s="984">
        <v>292000</v>
      </c>
      <c r="N18" s="985">
        <f>SUM(B18:M18)</f>
        <v>3500000</v>
      </c>
      <c r="O18" s="579">
        <f t="shared" si="0"/>
        <v>3500000</v>
      </c>
      <c r="P18" s="579">
        <f t="shared" si="1"/>
        <v>0</v>
      </c>
      <c r="Q18" s="579"/>
      <c r="R18" s="579"/>
    </row>
    <row r="19" spans="1:18" ht="15.75" customHeight="1" thickBot="1">
      <c r="A19" s="580" t="s">
        <v>343</v>
      </c>
      <c r="B19" s="986"/>
      <c r="C19" s="987"/>
      <c r="D19" s="987"/>
      <c r="E19" s="987"/>
      <c r="F19" s="987"/>
      <c r="G19" s="984">
        <v>500000000</v>
      </c>
      <c r="H19" s="987">
        <v>400000000</v>
      </c>
      <c r="I19" s="987"/>
      <c r="J19" s="987">
        <v>50000000</v>
      </c>
      <c r="K19" s="987"/>
      <c r="L19" s="987"/>
      <c r="M19" s="987"/>
      <c r="N19" s="985">
        <f>SUM(B19:M19)</f>
        <v>950000000</v>
      </c>
      <c r="O19" s="579">
        <f t="shared" si="0"/>
        <v>950000000</v>
      </c>
      <c r="P19" s="579">
        <f t="shared" si="1"/>
        <v>0</v>
      </c>
      <c r="Q19" s="579"/>
      <c r="R19" s="579"/>
    </row>
    <row r="20" spans="1:18" ht="15.75" customHeight="1" thickBot="1">
      <c r="A20" s="581" t="s">
        <v>344</v>
      </c>
      <c r="B20" s="988">
        <f>SUM(B15:B19)</f>
        <v>381211381</v>
      </c>
      <c r="C20" s="988">
        <f aca="true" t="shared" si="2" ref="C20:M20">SUM(C15:C19)</f>
        <v>381211381</v>
      </c>
      <c r="D20" s="988">
        <f t="shared" si="2"/>
        <v>381211381</v>
      </c>
      <c r="E20" s="988">
        <f t="shared" si="2"/>
        <v>381211381</v>
      </c>
      <c r="F20" s="988">
        <f t="shared" si="2"/>
        <v>381211381</v>
      </c>
      <c r="G20" s="988">
        <f t="shared" si="2"/>
        <v>881211381</v>
      </c>
      <c r="H20" s="988">
        <f t="shared" si="2"/>
        <v>781210380</v>
      </c>
      <c r="I20" s="988">
        <f t="shared" si="2"/>
        <v>381210380</v>
      </c>
      <c r="J20" s="988">
        <f t="shared" si="2"/>
        <v>431210380</v>
      </c>
      <c r="K20" s="988">
        <f t="shared" si="2"/>
        <v>381210379</v>
      </c>
      <c r="L20" s="988">
        <f t="shared" si="2"/>
        <v>381211381</v>
      </c>
      <c r="M20" s="988">
        <f t="shared" si="2"/>
        <v>381211381</v>
      </c>
      <c r="N20" s="989">
        <f>SUM(N15:N19)</f>
        <v>5524532567</v>
      </c>
      <c r="O20" s="579">
        <f t="shared" si="0"/>
        <v>5524532567</v>
      </c>
      <c r="P20" s="579">
        <f t="shared" si="1"/>
        <v>0</v>
      </c>
      <c r="Q20" s="579"/>
      <c r="R20" s="579"/>
    </row>
    <row r="21" spans="1:18" ht="15.75" customHeight="1">
      <c r="A21" s="582"/>
      <c r="B21" s="990"/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1"/>
      <c r="O21" s="579">
        <f t="shared" si="0"/>
        <v>0</v>
      </c>
      <c r="P21" s="579">
        <f t="shared" si="1"/>
        <v>0</v>
      </c>
      <c r="Q21" s="579"/>
      <c r="R21" s="579"/>
    </row>
    <row r="22" spans="1:18" ht="15.75" customHeight="1">
      <c r="A22" s="573" t="s">
        <v>138</v>
      </c>
      <c r="B22" s="984"/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92"/>
      <c r="O22" s="579">
        <f t="shared" si="0"/>
        <v>0</v>
      </c>
      <c r="P22" s="579">
        <f t="shared" si="1"/>
        <v>0</v>
      </c>
      <c r="Q22" s="579"/>
      <c r="R22" s="579"/>
    </row>
    <row r="23" spans="1:18" s="583" customFormat="1" ht="15.75" customHeight="1">
      <c r="A23" s="576"/>
      <c r="B23" s="984"/>
      <c r="C23" s="984"/>
      <c r="D23" s="984"/>
      <c r="E23" s="984"/>
      <c r="F23" s="993"/>
      <c r="G23" s="993"/>
      <c r="H23" s="993"/>
      <c r="I23" s="984"/>
      <c r="J23" s="984"/>
      <c r="K23" s="984"/>
      <c r="L23" s="984"/>
      <c r="M23" s="984"/>
      <c r="N23" s="992"/>
      <c r="O23" s="579">
        <f t="shared" si="0"/>
        <v>0</v>
      </c>
      <c r="P23" s="579">
        <f t="shared" si="1"/>
        <v>0</v>
      </c>
      <c r="Q23" s="579"/>
      <c r="R23" s="579"/>
    </row>
    <row r="24" spans="1:18" ht="15.75" customHeight="1">
      <c r="A24" s="576" t="s">
        <v>345</v>
      </c>
      <c r="B24" s="984">
        <v>268467266</v>
      </c>
      <c r="C24" s="984">
        <v>268467266</v>
      </c>
      <c r="D24" s="984">
        <v>268467266</v>
      </c>
      <c r="E24" s="984">
        <v>268467266</v>
      </c>
      <c r="F24" s="984">
        <v>268467266</v>
      </c>
      <c r="G24" s="984">
        <v>268467266</v>
      </c>
      <c r="H24" s="984">
        <v>268467266</v>
      </c>
      <c r="I24" s="984">
        <v>268467265</v>
      </c>
      <c r="J24" s="984">
        <v>268467265</v>
      </c>
      <c r="K24" s="984">
        <v>268467266</v>
      </c>
      <c r="L24" s="984">
        <v>268467266</v>
      </c>
      <c r="M24" s="984">
        <v>268467266</v>
      </c>
      <c r="N24" s="985">
        <f aca="true" t="shared" si="3" ref="N24:N30">SUM(B24:M24)</f>
        <v>3221607190</v>
      </c>
      <c r="O24" s="579">
        <f>SUM(B24:M24)</f>
        <v>3221607190</v>
      </c>
      <c r="P24" s="579">
        <f t="shared" si="1"/>
        <v>0</v>
      </c>
      <c r="Q24" s="579"/>
      <c r="R24" s="579"/>
    </row>
    <row r="25" spans="1:18" ht="15.75" customHeight="1">
      <c r="A25" s="576" t="s">
        <v>346</v>
      </c>
      <c r="B25" s="984"/>
      <c r="C25" s="984"/>
      <c r="D25" s="984"/>
      <c r="E25" s="994"/>
      <c r="F25" s="994">
        <v>86750000</v>
      </c>
      <c r="G25" s="994">
        <v>86750000</v>
      </c>
      <c r="H25" s="994">
        <v>86750000</v>
      </c>
      <c r="I25" s="994">
        <v>86750000</v>
      </c>
      <c r="J25" s="994"/>
      <c r="K25" s="994"/>
      <c r="L25" s="994"/>
      <c r="M25" s="994"/>
      <c r="N25" s="985">
        <f t="shared" si="3"/>
        <v>347000000</v>
      </c>
      <c r="O25" s="579">
        <f aca="true" t="shared" si="4" ref="O25:O31">SUM(B25:M25)</f>
        <v>347000000</v>
      </c>
      <c r="P25" s="579">
        <f t="shared" si="1"/>
        <v>0</v>
      </c>
      <c r="Q25" s="579"/>
      <c r="R25" s="579"/>
    </row>
    <row r="26" spans="1:18" ht="15.75" customHeight="1">
      <c r="A26" s="576" t="s">
        <v>347</v>
      </c>
      <c r="B26" s="984"/>
      <c r="C26" s="984"/>
      <c r="D26" s="984"/>
      <c r="E26" s="984"/>
      <c r="F26" s="995">
        <v>88110000</v>
      </c>
      <c r="G26" s="995">
        <v>88110000</v>
      </c>
      <c r="H26" s="995">
        <v>88110000</v>
      </c>
      <c r="I26" s="984"/>
      <c r="J26" s="995">
        <v>88110000</v>
      </c>
      <c r="K26" s="995">
        <v>88110000</v>
      </c>
      <c r="L26" s="984"/>
      <c r="M26" s="984"/>
      <c r="N26" s="985">
        <f t="shared" si="3"/>
        <v>440550000</v>
      </c>
      <c r="O26" s="579">
        <f t="shared" si="4"/>
        <v>440550000</v>
      </c>
      <c r="P26" s="579">
        <f t="shared" si="1"/>
        <v>0</v>
      </c>
      <c r="Q26" s="579"/>
      <c r="R26" s="579"/>
    </row>
    <row r="27" spans="1:18" ht="15.75" customHeight="1">
      <c r="A27" s="576" t="s">
        <v>348</v>
      </c>
      <c r="B27" s="984"/>
      <c r="C27" s="984">
        <v>92687457</v>
      </c>
      <c r="D27" s="984">
        <v>92687457</v>
      </c>
      <c r="E27" s="984">
        <v>92687457</v>
      </c>
      <c r="F27" s="984">
        <v>92687457</v>
      </c>
      <c r="G27" s="984">
        <v>92687457</v>
      </c>
      <c r="H27" s="984">
        <v>92687457</v>
      </c>
      <c r="I27" s="984">
        <v>92687457</v>
      </c>
      <c r="J27" s="984">
        <v>92687457</v>
      </c>
      <c r="K27" s="984">
        <v>92687457</v>
      </c>
      <c r="L27" s="984">
        <v>92687455</v>
      </c>
      <c r="M27" s="984"/>
      <c r="N27" s="985">
        <f t="shared" si="3"/>
        <v>926874568</v>
      </c>
      <c r="O27" s="579">
        <f t="shared" si="4"/>
        <v>926874568</v>
      </c>
      <c r="P27" s="579">
        <f t="shared" si="1"/>
        <v>0</v>
      </c>
      <c r="Q27" s="579"/>
      <c r="R27" s="579"/>
    </row>
    <row r="28" spans="1:18" ht="15.75" customHeight="1">
      <c r="A28" s="576" t="s">
        <v>349</v>
      </c>
      <c r="B28" s="984"/>
      <c r="C28" s="984"/>
      <c r="D28" s="984"/>
      <c r="E28" s="984"/>
      <c r="F28" s="984"/>
      <c r="G28" s="984"/>
      <c r="H28" s="984"/>
      <c r="I28" s="984"/>
      <c r="J28" s="984"/>
      <c r="K28" s="984"/>
      <c r="L28" s="984"/>
      <c r="M28" s="984"/>
      <c r="N28" s="985">
        <f t="shared" si="3"/>
        <v>0</v>
      </c>
      <c r="O28" s="579">
        <f t="shared" si="4"/>
        <v>0</v>
      </c>
      <c r="P28" s="579">
        <f t="shared" si="1"/>
        <v>0</v>
      </c>
      <c r="Q28" s="579"/>
      <c r="R28" s="579"/>
    </row>
    <row r="29" spans="1:18" ht="15.75" customHeight="1">
      <c r="A29" s="584" t="s">
        <v>350</v>
      </c>
      <c r="B29" s="993">
        <v>3775000</v>
      </c>
      <c r="C29" s="993">
        <v>3775000</v>
      </c>
      <c r="D29" s="993">
        <v>3775000</v>
      </c>
      <c r="E29" s="993">
        <v>3775000</v>
      </c>
      <c r="F29" s="993">
        <v>3775000</v>
      </c>
      <c r="G29" s="993">
        <v>3775000</v>
      </c>
      <c r="H29" s="993">
        <v>3775000</v>
      </c>
      <c r="I29" s="993">
        <v>3775000</v>
      </c>
      <c r="J29" s="993">
        <v>3775000</v>
      </c>
      <c r="K29" s="993">
        <v>3775000</v>
      </c>
      <c r="L29" s="993">
        <v>3775000</v>
      </c>
      <c r="M29" s="993">
        <v>3775000</v>
      </c>
      <c r="N29" s="985">
        <f t="shared" si="3"/>
        <v>45300000</v>
      </c>
      <c r="O29" s="579">
        <f t="shared" si="4"/>
        <v>45300000</v>
      </c>
      <c r="P29" s="579">
        <f t="shared" si="1"/>
        <v>0</v>
      </c>
      <c r="Q29" s="579"/>
      <c r="R29" s="579"/>
    </row>
    <row r="30" spans="1:18" ht="15.75" customHeight="1" thickBot="1">
      <c r="A30" s="584" t="s">
        <v>351</v>
      </c>
      <c r="B30" s="993"/>
      <c r="C30" s="993"/>
      <c r="D30" s="993">
        <v>54320081</v>
      </c>
      <c r="E30" s="993">
        <v>54320081</v>
      </c>
      <c r="F30" s="993">
        <v>54320081</v>
      </c>
      <c r="G30" s="993">
        <v>54320081</v>
      </c>
      <c r="H30" s="993">
        <v>54320081</v>
      </c>
      <c r="I30" s="993">
        <v>54320081</v>
      </c>
      <c r="J30" s="993">
        <v>54320081</v>
      </c>
      <c r="K30" s="993">
        <v>54320081</v>
      </c>
      <c r="L30" s="993">
        <v>54320080</v>
      </c>
      <c r="M30" s="993">
        <v>54320081</v>
      </c>
      <c r="N30" s="985">
        <f t="shared" si="3"/>
        <v>543200809</v>
      </c>
      <c r="O30" s="579">
        <f t="shared" si="4"/>
        <v>543200809</v>
      </c>
      <c r="P30" s="579">
        <f t="shared" si="1"/>
        <v>0</v>
      </c>
      <c r="Q30" s="579"/>
      <c r="R30" s="579"/>
    </row>
    <row r="31" spans="1:18" ht="15.75" customHeight="1" thickBot="1">
      <c r="A31" s="585" t="s">
        <v>352</v>
      </c>
      <c r="B31" s="996">
        <f>SUM(B24:B30)</f>
        <v>272242266</v>
      </c>
      <c r="C31" s="996">
        <f aca="true" t="shared" si="5" ref="C31:N31">SUM(C24:C30)</f>
        <v>364929723</v>
      </c>
      <c r="D31" s="996">
        <f t="shared" si="5"/>
        <v>419249804</v>
      </c>
      <c r="E31" s="996">
        <f t="shared" si="5"/>
        <v>419249804</v>
      </c>
      <c r="F31" s="996">
        <f t="shared" si="5"/>
        <v>594109804</v>
      </c>
      <c r="G31" s="996">
        <f t="shared" si="5"/>
        <v>594109804</v>
      </c>
      <c r="H31" s="996">
        <f t="shared" si="5"/>
        <v>594109804</v>
      </c>
      <c r="I31" s="996">
        <f t="shared" si="5"/>
        <v>505999803</v>
      </c>
      <c r="J31" s="996">
        <f t="shared" si="5"/>
        <v>507359803</v>
      </c>
      <c r="K31" s="996">
        <f t="shared" si="5"/>
        <v>507359804</v>
      </c>
      <c r="L31" s="996">
        <f t="shared" si="5"/>
        <v>419249801</v>
      </c>
      <c r="M31" s="996">
        <f t="shared" si="5"/>
        <v>326562347</v>
      </c>
      <c r="N31" s="996">
        <f t="shared" si="5"/>
        <v>5524532567</v>
      </c>
      <c r="O31" s="579">
        <f t="shared" si="4"/>
        <v>5524532567</v>
      </c>
      <c r="P31" s="579">
        <f t="shared" si="1"/>
        <v>0</v>
      </c>
      <c r="Q31" s="579"/>
      <c r="R31" s="579"/>
    </row>
    <row r="32" spans="1:14" ht="15.75" customHeight="1" thickBot="1">
      <c r="A32" s="586" t="s">
        <v>353</v>
      </c>
      <c r="B32" s="997">
        <f aca="true" t="shared" si="6" ref="B32:N32">SUM(B20-B31)</f>
        <v>108969115</v>
      </c>
      <c r="C32" s="997">
        <f t="shared" si="6"/>
        <v>16281658</v>
      </c>
      <c r="D32" s="997">
        <f t="shared" si="6"/>
        <v>-38038423</v>
      </c>
      <c r="E32" s="997">
        <f t="shared" si="6"/>
        <v>-38038423</v>
      </c>
      <c r="F32" s="997">
        <f t="shared" si="6"/>
        <v>-212898423</v>
      </c>
      <c r="G32" s="997">
        <f t="shared" si="6"/>
        <v>287101577</v>
      </c>
      <c r="H32" s="997">
        <f t="shared" si="6"/>
        <v>187100576</v>
      </c>
      <c r="I32" s="997">
        <f t="shared" si="6"/>
        <v>-124789423</v>
      </c>
      <c r="J32" s="997">
        <f t="shared" si="6"/>
        <v>-76149423</v>
      </c>
      <c r="K32" s="997">
        <f t="shared" si="6"/>
        <v>-126149425</v>
      </c>
      <c r="L32" s="997">
        <f t="shared" si="6"/>
        <v>-38038420</v>
      </c>
      <c r="M32" s="997">
        <f t="shared" si="6"/>
        <v>54649034</v>
      </c>
      <c r="N32" s="997">
        <f t="shared" si="6"/>
        <v>0</v>
      </c>
    </row>
    <row r="33" ht="12.75">
      <c r="A33" s="587"/>
    </row>
    <row r="34" spans="1:14" s="583" customFormat="1" ht="12.75">
      <c r="A34" s="566"/>
      <c r="B34" s="566"/>
      <c r="C34" s="566"/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8"/>
    </row>
    <row r="35" spans="2:3" ht="12.75">
      <c r="B35" s="579"/>
      <c r="C35" s="579"/>
    </row>
  </sheetData>
  <sheetProtection/>
  <mergeCells count="2">
    <mergeCell ref="A5:N5"/>
    <mergeCell ref="A6:N6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&amp;L&amp;8Dunakeszi Város Önkormányzata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zoomScale="75" zoomScaleNormal="75" workbookViewId="0" topLeftCell="A1">
      <selection activeCell="D11" sqref="D11"/>
    </sheetView>
  </sheetViews>
  <sheetFormatPr defaultColWidth="9.00390625" defaultRowHeight="12.75"/>
  <cols>
    <col min="1" max="1" width="7.75390625" style="593" customWidth="1"/>
    <col min="2" max="3" width="48.00390625" style="593" customWidth="1"/>
    <col min="4" max="4" width="16.625" style="593" customWidth="1"/>
    <col min="5" max="5" width="17.75390625" style="593" customWidth="1"/>
    <col min="6" max="6" width="17.875" style="593" customWidth="1"/>
    <col min="7" max="7" width="13.75390625" style="593" customWidth="1"/>
    <col min="8" max="15" width="10.75390625" style="593" customWidth="1"/>
    <col min="16" max="17" width="10.75390625" style="593" hidden="1" customWidth="1"/>
    <col min="18" max="20" width="10.75390625" style="593" customWidth="1"/>
    <col min="21" max="21" width="10.125" style="593" bestFit="1" customWidth="1"/>
    <col min="22" max="16384" width="9.125" style="593" customWidth="1"/>
  </cols>
  <sheetData>
    <row r="1" spans="1:20" s="591" customFormat="1" ht="31.5" customHeight="1" thickBot="1">
      <c r="A1" s="589"/>
      <c r="B1" s="1237"/>
      <c r="C1" s="1237"/>
      <c r="D1" s="1237"/>
      <c r="E1" s="1237"/>
      <c r="F1" s="1237"/>
      <c r="G1" s="1237"/>
      <c r="H1" s="1237"/>
      <c r="I1" s="1237"/>
      <c r="J1" s="590"/>
      <c r="K1" s="1238"/>
      <c r="L1" s="1238"/>
      <c r="M1" s="1238"/>
      <c r="N1" s="1238"/>
      <c r="O1" s="1238"/>
      <c r="P1" s="1238"/>
      <c r="Q1" s="1238"/>
      <c r="R1" s="1238"/>
      <c r="S1" s="1238"/>
      <c r="T1" s="590"/>
    </row>
    <row r="2" spans="1:20" ht="15.75" customHeight="1">
      <c r="A2" s="1251"/>
      <c r="B2" s="1245" t="s">
        <v>355</v>
      </c>
      <c r="C2" s="1245" t="s">
        <v>356</v>
      </c>
      <c r="D2" s="1245" t="s">
        <v>357</v>
      </c>
      <c r="E2" s="1245" t="s">
        <v>358</v>
      </c>
      <c r="F2" s="1253" t="s">
        <v>304</v>
      </c>
      <c r="G2" s="592"/>
      <c r="H2" s="1239"/>
      <c r="I2" s="1240"/>
      <c r="J2" s="1244"/>
      <c r="K2" s="1243"/>
      <c r="L2" s="1242"/>
      <c r="M2" s="1243"/>
      <c r="N2" s="1242"/>
      <c r="O2" s="1243"/>
      <c r="P2" s="1241"/>
      <c r="Q2" s="1241"/>
      <c r="R2" s="1242"/>
      <c r="S2" s="1244"/>
      <c r="T2" s="1244"/>
    </row>
    <row r="3" spans="1:20" ht="15.75" customHeight="1" thickBot="1">
      <c r="A3" s="1252"/>
      <c r="B3" s="1246"/>
      <c r="C3" s="1246"/>
      <c r="D3" s="1246"/>
      <c r="E3" s="1246"/>
      <c r="F3" s="1254"/>
      <c r="G3" s="592"/>
      <c r="H3" s="1239"/>
      <c r="I3" s="1240"/>
      <c r="J3" s="1244"/>
      <c r="K3" s="1243"/>
      <c r="L3" s="1243"/>
      <c r="M3" s="1243"/>
      <c r="N3" s="1243"/>
      <c r="O3" s="1243"/>
      <c r="P3" s="1241"/>
      <c r="Q3" s="1241"/>
      <c r="R3" s="1243"/>
      <c r="S3" s="1244"/>
      <c r="T3" s="1244"/>
    </row>
    <row r="4" spans="1:20" ht="15.75" customHeight="1">
      <c r="A4" s="594"/>
      <c r="B4" s="595"/>
      <c r="C4" s="595"/>
      <c r="D4" s="595"/>
      <c r="E4" s="595"/>
      <c r="F4" s="596"/>
      <c r="G4" s="592"/>
      <c r="H4" s="1239"/>
      <c r="I4" s="1240"/>
      <c r="J4" s="1244"/>
      <c r="K4" s="1243"/>
      <c r="L4" s="1243"/>
      <c r="M4" s="1243"/>
      <c r="N4" s="1243"/>
      <c r="O4" s="1243"/>
      <c r="P4" s="1241"/>
      <c r="Q4" s="1241"/>
      <c r="R4" s="1243"/>
      <c r="S4" s="1244"/>
      <c r="T4" s="1244"/>
    </row>
    <row r="5" spans="1:20" s="591" customFormat="1" ht="14.25" customHeight="1">
      <c r="A5" s="597"/>
      <c r="B5" s="598"/>
      <c r="C5" s="598"/>
      <c r="D5" s="598"/>
      <c r="E5" s="598"/>
      <c r="F5" s="599"/>
      <c r="G5" s="592"/>
      <c r="H5" s="592"/>
      <c r="I5" s="600"/>
      <c r="J5" s="601"/>
      <c r="K5" s="602"/>
      <c r="L5" s="602"/>
      <c r="M5" s="602"/>
      <c r="N5" s="602"/>
      <c r="O5" s="602"/>
      <c r="P5" s="602"/>
      <c r="Q5" s="602"/>
      <c r="R5" s="602"/>
      <c r="S5" s="601"/>
      <c r="T5" s="601"/>
    </row>
    <row r="6" spans="1:20" s="591" customFormat="1" ht="49.5" customHeight="1">
      <c r="A6" s="597" t="s">
        <v>359</v>
      </c>
      <c r="B6" s="603" t="s">
        <v>360</v>
      </c>
      <c r="C6" s="604" t="s">
        <v>361</v>
      </c>
      <c r="D6" s="605">
        <v>0</v>
      </c>
      <c r="E6" s="598">
        <v>161000000</v>
      </c>
      <c r="F6" s="606">
        <f>SUM(D6:E6)</f>
        <v>161000000</v>
      </c>
      <c r="G6" s="592"/>
      <c r="H6" s="592"/>
      <c r="I6" s="600"/>
      <c r="J6" s="601"/>
      <c r="K6" s="602"/>
      <c r="L6" s="602"/>
      <c r="M6" s="602"/>
      <c r="N6" s="602"/>
      <c r="O6" s="602"/>
      <c r="P6" s="602"/>
      <c r="Q6" s="602"/>
      <c r="R6" s="602"/>
      <c r="S6" s="601"/>
      <c r="T6" s="601"/>
    </row>
    <row r="7" spans="1:22" s="591" customFormat="1" ht="48.75" customHeight="1">
      <c r="A7" s="597" t="s">
        <v>362</v>
      </c>
      <c r="B7" s="603" t="s">
        <v>714</v>
      </c>
      <c r="C7" s="603"/>
      <c r="D7" s="598">
        <f>SUM(D9:D13)</f>
        <v>59804000</v>
      </c>
      <c r="E7" s="598">
        <f>SUM(E9:E13)</f>
        <v>118337000</v>
      </c>
      <c r="F7" s="606">
        <f>SUM(D7:E7)</f>
        <v>178141000</v>
      </c>
      <c r="G7" s="592"/>
      <c r="H7" s="592"/>
      <c r="I7" s="600"/>
      <c r="J7" s="601"/>
      <c r="K7" s="602"/>
      <c r="L7" s="602"/>
      <c r="M7" s="602"/>
      <c r="N7" s="602"/>
      <c r="O7" s="602"/>
      <c r="P7" s="602"/>
      <c r="Q7" s="602"/>
      <c r="R7" s="602"/>
      <c r="S7" s="601"/>
      <c r="T7" s="601"/>
      <c r="V7" s="607"/>
    </row>
    <row r="8" spans="1:20" s="591" customFormat="1" ht="21.75" customHeight="1">
      <c r="A8" s="597"/>
      <c r="B8" s="608" t="s">
        <v>363</v>
      </c>
      <c r="C8" s="604" t="s">
        <v>364</v>
      </c>
      <c r="D8" s="605">
        <v>0</v>
      </c>
      <c r="E8" s="598">
        <f>SUM(E9:E11)</f>
        <v>118337000</v>
      </c>
      <c r="F8" s="606"/>
      <c r="G8" s="592"/>
      <c r="H8" s="592"/>
      <c r="I8" s="600"/>
      <c r="J8" s="601"/>
      <c r="K8" s="602"/>
      <c r="L8" s="602"/>
      <c r="M8" s="602"/>
      <c r="N8" s="602"/>
      <c r="O8" s="602"/>
      <c r="P8" s="602"/>
      <c r="Q8" s="602"/>
      <c r="R8" s="602"/>
      <c r="S8" s="601"/>
      <c r="T8" s="601"/>
    </row>
    <row r="9" spans="1:20" s="591" customFormat="1" ht="21.75" customHeight="1">
      <c r="A9" s="597"/>
      <c r="B9" s="604" t="s">
        <v>423</v>
      </c>
      <c r="C9" s="604"/>
      <c r="D9" s="605">
        <v>0</v>
      </c>
      <c r="E9" s="598">
        <v>32000000</v>
      </c>
      <c r="F9" s="606"/>
      <c r="G9" s="592"/>
      <c r="H9" s="592"/>
      <c r="I9" s="600"/>
      <c r="J9" s="601"/>
      <c r="K9" s="602"/>
      <c r="L9" s="602"/>
      <c r="M9" s="602"/>
      <c r="N9" s="602"/>
      <c r="O9" s="602"/>
      <c r="P9" s="602"/>
      <c r="Q9" s="602"/>
      <c r="R9" s="602"/>
      <c r="S9" s="601"/>
      <c r="T9" s="601"/>
    </row>
    <row r="10" spans="1:20" s="591" customFormat="1" ht="21.75" customHeight="1">
      <c r="A10" s="597"/>
      <c r="B10" s="604" t="s">
        <v>365</v>
      </c>
      <c r="C10" s="604"/>
      <c r="D10" s="605">
        <v>0</v>
      </c>
      <c r="E10" s="598">
        <v>36054000</v>
      </c>
      <c r="F10" s="606"/>
      <c r="G10" s="592"/>
      <c r="H10" s="592"/>
      <c r="I10" s="600"/>
      <c r="J10" s="601"/>
      <c r="K10" s="602"/>
      <c r="L10" s="602"/>
      <c r="M10" s="602"/>
      <c r="N10" s="602"/>
      <c r="O10" s="602"/>
      <c r="P10" s="602"/>
      <c r="Q10" s="602"/>
      <c r="R10" s="602"/>
      <c r="S10" s="601"/>
      <c r="T10" s="601"/>
    </row>
    <row r="11" spans="1:20" s="591" customFormat="1" ht="21.75" customHeight="1">
      <c r="A11" s="597"/>
      <c r="B11" s="604" t="s">
        <v>366</v>
      </c>
      <c r="C11" s="604"/>
      <c r="D11" s="605">
        <v>0</v>
      </c>
      <c r="E11" s="598">
        <v>50283000</v>
      </c>
      <c r="F11" s="606"/>
      <c r="G11" s="592"/>
      <c r="H11" s="592"/>
      <c r="I11" s="600"/>
      <c r="J11" s="601"/>
      <c r="K11" s="602"/>
      <c r="L11" s="602"/>
      <c r="M11" s="602"/>
      <c r="N11" s="602"/>
      <c r="O11" s="602"/>
      <c r="P11" s="602"/>
      <c r="Q11" s="602"/>
      <c r="R11" s="602"/>
      <c r="S11" s="601"/>
      <c r="T11" s="601"/>
    </row>
    <row r="12" spans="1:20" s="591" customFormat="1" ht="24" customHeight="1">
      <c r="A12" s="597"/>
      <c r="B12" s="608" t="s">
        <v>367</v>
      </c>
      <c r="C12" s="604" t="s">
        <v>368</v>
      </c>
      <c r="D12" s="598">
        <v>58556000</v>
      </c>
      <c r="E12" s="598">
        <v>0</v>
      </c>
      <c r="F12" s="606"/>
      <c r="G12" s="592"/>
      <c r="H12" s="592"/>
      <c r="I12" s="600"/>
      <c r="J12" s="601"/>
      <c r="K12" s="602"/>
      <c r="L12" s="602"/>
      <c r="M12" s="602"/>
      <c r="N12" s="602"/>
      <c r="O12" s="602"/>
      <c r="P12" s="602"/>
      <c r="Q12" s="602"/>
      <c r="R12" s="602"/>
      <c r="S12" s="601"/>
      <c r="T12" s="601"/>
    </row>
    <row r="13" spans="1:20" s="591" customFormat="1" ht="21.75" customHeight="1">
      <c r="A13" s="597"/>
      <c r="B13" s="608" t="s">
        <v>369</v>
      </c>
      <c r="C13" s="604" t="s">
        <v>370</v>
      </c>
      <c r="D13" s="598">
        <v>1248000</v>
      </c>
      <c r="E13" s="598">
        <v>0</v>
      </c>
      <c r="F13" s="606"/>
      <c r="G13" s="592"/>
      <c r="H13" s="592"/>
      <c r="I13" s="600"/>
      <c r="J13" s="601"/>
      <c r="K13" s="609"/>
      <c r="L13" s="609"/>
      <c r="M13" s="609"/>
      <c r="N13" s="609"/>
      <c r="O13" s="609"/>
      <c r="P13" s="609"/>
      <c r="Q13" s="609"/>
      <c r="R13" s="609"/>
      <c r="S13" s="601"/>
      <c r="T13" s="601"/>
    </row>
    <row r="14" spans="1:20" s="591" customFormat="1" ht="39.75" customHeight="1" thickBot="1">
      <c r="A14" s="613"/>
      <c r="B14" s="614" t="s">
        <v>286</v>
      </c>
      <c r="C14" s="614"/>
      <c r="D14" s="615">
        <f>SUM(D6+D7+D12+D13)</f>
        <v>119608000</v>
      </c>
      <c r="E14" s="615">
        <f>SUM(E6+E7)</f>
        <v>279337000</v>
      </c>
      <c r="F14" s="671">
        <f>SUM(F6+F7)</f>
        <v>339141000</v>
      </c>
      <c r="G14" s="592"/>
      <c r="H14" s="610"/>
      <c r="I14" s="611"/>
      <c r="J14" s="612"/>
      <c r="K14" s="609"/>
      <c r="L14" s="609"/>
      <c r="M14" s="609"/>
      <c r="N14" s="609"/>
      <c r="O14" s="609"/>
      <c r="P14" s="609"/>
      <c r="Q14" s="609"/>
      <c r="R14" s="609"/>
      <c r="S14" s="612"/>
      <c r="T14" s="601"/>
    </row>
    <row r="15" spans="1:9" ht="15.75">
      <c r="A15" s="479"/>
      <c r="B15" s="592"/>
      <c r="C15" s="592"/>
      <c r="D15" s="592"/>
      <c r="E15" s="592"/>
      <c r="F15" s="592"/>
      <c r="G15" s="592"/>
      <c r="H15" s="479"/>
      <c r="I15" s="479"/>
    </row>
    <row r="16" spans="1:9" ht="60" customHeight="1">
      <c r="A16" s="616"/>
      <c r="B16" s="1247"/>
      <c r="C16" s="1247"/>
      <c r="D16" s="1247"/>
      <c r="E16" s="1247"/>
      <c r="F16" s="1247"/>
      <c r="G16" s="592"/>
      <c r="H16" s="479"/>
      <c r="I16" s="479"/>
    </row>
    <row r="17" spans="1:9" ht="15.75">
      <c r="A17" s="479"/>
      <c r="B17" s="592"/>
      <c r="C17" s="592"/>
      <c r="D17" s="592"/>
      <c r="E17" s="592"/>
      <c r="F17" s="592"/>
      <c r="G17" s="592"/>
      <c r="H17" s="479"/>
      <c r="I17" s="479"/>
    </row>
    <row r="18" spans="1:20" ht="15.75">
      <c r="A18" s="479"/>
      <c r="B18" s="592"/>
      <c r="C18" s="592"/>
      <c r="D18" s="592"/>
      <c r="E18" s="592"/>
      <c r="F18" s="592"/>
      <c r="G18" s="592"/>
      <c r="H18" s="479"/>
      <c r="I18" s="479"/>
      <c r="K18" s="617"/>
      <c r="L18" s="617"/>
      <c r="M18" s="617"/>
      <c r="N18" s="617"/>
      <c r="O18" s="617"/>
      <c r="P18" s="617"/>
      <c r="Q18" s="617"/>
      <c r="R18" s="617"/>
      <c r="S18" s="617"/>
      <c r="T18" s="617"/>
    </row>
    <row r="19" spans="1:9" ht="15.75">
      <c r="A19" s="479"/>
      <c r="B19" s="592"/>
      <c r="C19" s="592"/>
      <c r="D19" s="592"/>
      <c r="E19" s="592"/>
      <c r="F19" s="618"/>
      <c r="G19" s="592"/>
      <c r="H19" s="479"/>
      <c r="I19" s="479"/>
    </row>
    <row r="20" spans="1:20" ht="16.5">
      <c r="A20" s="1248"/>
      <c r="B20" s="620"/>
      <c r="C20" s="620"/>
      <c r="D20" s="620"/>
      <c r="E20" s="620"/>
      <c r="F20" s="620"/>
      <c r="G20" s="620"/>
      <c r="H20" s="619"/>
      <c r="I20" s="621"/>
      <c r="J20" s="622"/>
      <c r="K20" s="1238"/>
      <c r="L20" s="1238"/>
      <c r="M20" s="1238"/>
      <c r="N20" s="1238"/>
      <c r="O20" s="1238"/>
      <c r="P20" s="1238"/>
      <c r="Q20" s="1238"/>
      <c r="R20" s="590"/>
      <c r="S20" s="622"/>
      <c r="T20" s="622"/>
    </row>
    <row r="21" spans="1:20" ht="16.5">
      <c r="A21" s="1249"/>
      <c r="B21" s="620"/>
      <c r="C21" s="620"/>
      <c r="D21" s="620"/>
      <c r="E21" s="620"/>
      <c r="F21" s="620"/>
      <c r="G21" s="620"/>
      <c r="H21" s="623"/>
      <c r="I21" s="623"/>
      <c r="J21" s="624"/>
      <c r="K21" s="624"/>
      <c r="L21" s="624"/>
      <c r="M21" s="624"/>
      <c r="N21" s="624"/>
      <c r="O21" s="624"/>
      <c r="P21" s="1250"/>
      <c r="Q21" s="624"/>
      <c r="R21" s="624"/>
      <c r="S21" s="624"/>
      <c r="T21" s="624"/>
    </row>
    <row r="22" spans="1:20" ht="16.5">
      <c r="A22" s="1249"/>
      <c r="B22" s="620"/>
      <c r="C22" s="620"/>
      <c r="D22" s="620"/>
      <c r="E22" s="620"/>
      <c r="F22" s="620"/>
      <c r="G22" s="620"/>
      <c r="H22" s="623"/>
      <c r="I22" s="623"/>
      <c r="J22" s="624"/>
      <c r="K22" s="624"/>
      <c r="L22" s="624"/>
      <c r="M22" s="624"/>
      <c r="N22" s="624"/>
      <c r="O22" s="624"/>
      <c r="P22" s="1250"/>
      <c r="Q22" s="624"/>
      <c r="R22" s="624"/>
      <c r="S22" s="624"/>
      <c r="T22" s="624"/>
    </row>
    <row r="23" spans="1:20" ht="16.5">
      <c r="A23" s="1249"/>
      <c r="B23" s="620"/>
      <c r="C23" s="620"/>
      <c r="D23" s="620"/>
      <c r="E23" s="620"/>
      <c r="F23" s="620"/>
      <c r="G23" s="620"/>
      <c r="H23" s="625"/>
      <c r="I23" s="626"/>
      <c r="J23" s="627"/>
      <c r="K23" s="628"/>
      <c r="L23" s="628"/>
      <c r="M23" s="628"/>
      <c r="N23" s="628"/>
      <c r="O23" s="628"/>
      <c r="P23" s="628"/>
      <c r="Q23" s="628"/>
      <c r="R23" s="628"/>
      <c r="S23" s="627"/>
      <c r="T23" s="627"/>
    </row>
    <row r="24" spans="1:20" ht="16.5">
      <c r="A24" s="629"/>
      <c r="B24" s="620"/>
      <c r="C24" s="620"/>
      <c r="D24" s="620"/>
      <c r="E24" s="620"/>
      <c r="F24" s="620"/>
      <c r="G24" s="620"/>
      <c r="H24" s="592"/>
      <c r="I24" s="600"/>
      <c r="J24" s="630"/>
      <c r="K24" s="631"/>
      <c r="L24" s="631"/>
      <c r="M24" s="631"/>
      <c r="N24" s="631"/>
      <c r="O24" s="631"/>
      <c r="P24" s="631"/>
      <c r="Q24" s="631"/>
      <c r="R24" s="631"/>
      <c r="S24" s="630"/>
      <c r="T24" s="630"/>
    </row>
    <row r="25" spans="1:20" ht="16.5">
      <c r="A25" s="629"/>
      <c r="B25" s="620"/>
      <c r="C25" s="620"/>
      <c r="D25" s="620"/>
      <c r="E25" s="620"/>
      <c r="F25" s="620"/>
      <c r="G25" s="620"/>
      <c r="H25" s="592"/>
      <c r="I25" s="600"/>
      <c r="J25" s="630"/>
      <c r="K25" s="631"/>
      <c r="L25" s="631"/>
      <c r="M25" s="631"/>
      <c r="N25" s="631"/>
      <c r="O25" s="631"/>
      <c r="P25" s="631"/>
      <c r="Q25" s="631"/>
      <c r="R25" s="631"/>
      <c r="S25" s="630"/>
      <c r="T25" s="630"/>
    </row>
    <row r="26" spans="1:20" ht="16.5">
      <c r="A26" s="629"/>
      <c r="B26" s="620"/>
      <c r="C26" s="620"/>
      <c r="D26" s="620"/>
      <c r="E26" s="632"/>
      <c r="F26" s="620"/>
      <c r="G26" s="620"/>
      <c r="H26" s="592"/>
      <c r="I26" s="600"/>
      <c r="J26" s="630"/>
      <c r="K26" s="631"/>
      <c r="L26" s="631"/>
      <c r="M26" s="631"/>
      <c r="N26" s="631"/>
      <c r="O26" s="631"/>
      <c r="P26" s="631"/>
      <c r="Q26" s="631"/>
      <c r="R26" s="631"/>
      <c r="S26" s="630"/>
      <c r="T26" s="630"/>
    </row>
    <row r="27" spans="1:20" ht="15.75">
      <c r="A27" s="633"/>
      <c r="B27" s="633"/>
      <c r="C27" s="633"/>
      <c r="D27" s="633"/>
      <c r="E27" s="633"/>
      <c r="F27" s="633"/>
      <c r="G27" s="633"/>
      <c r="H27" s="633"/>
      <c r="I27" s="633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</row>
    <row r="28" spans="1:20" ht="15.75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</row>
  </sheetData>
  <sheetProtection/>
  <mergeCells count="24">
    <mergeCell ref="A20:A23"/>
    <mergeCell ref="K20:Q20"/>
    <mergeCell ref="P21:P22"/>
    <mergeCell ref="J2:J4"/>
    <mergeCell ref="K2:K4"/>
    <mergeCell ref="L2:L4"/>
    <mergeCell ref="M2:M4"/>
    <mergeCell ref="A2:A3"/>
    <mergeCell ref="E2:E3"/>
    <mergeCell ref="F2:F3"/>
    <mergeCell ref="T2:T4"/>
    <mergeCell ref="B16:F16"/>
    <mergeCell ref="C2:C3"/>
    <mergeCell ref="D2:D3"/>
    <mergeCell ref="N2:N4"/>
    <mergeCell ref="O2:O4"/>
    <mergeCell ref="B1:I1"/>
    <mergeCell ref="K1:S1"/>
    <mergeCell ref="H2:H4"/>
    <mergeCell ref="I2:I4"/>
    <mergeCell ref="P2:Q4"/>
    <mergeCell ref="R2:R4"/>
    <mergeCell ref="S2:S4"/>
    <mergeCell ref="B2:B3"/>
  </mergeCells>
  <printOptions horizontalCentered="1"/>
  <pageMargins left="0.7874015748031497" right="0.7874015748031497" top="1.5748031496062993" bottom="0.7874015748031497" header="0.7874015748031497" footer="0.7874015748031497"/>
  <pageSetup horizontalDpi="600" verticalDpi="600" orientation="landscape" paperSize="9" scale="65" r:id="rId1"/>
  <headerFooter alignWithMargins="0">
    <oddHeader>&amp;L&amp;"Arial,Dőlt"Dunakeszi Város
Önkormányzata&amp;C&amp;"Arial,Félkövér"&amp;12Önkormányzat által nyújtott közvetett támogatások 2017.évre
&amp;R14.sz. melléklet
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workbookViewId="0" topLeftCell="A7">
      <selection activeCell="P34" sqref="P34"/>
    </sheetView>
  </sheetViews>
  <sheetFormatPr defaultColWidth="9.00390625" defaultRowHeight="12.75"/>
  <cols>
    <col min="1" max="1" width="8.00390625" style="201" customWidth="1"/>
    <col min="2" max="2" width="62.25390625" style="201" customWidth="1"/>
    <col min="3" max="3" width="14.00390625" style="201" hidden="1" customWidth="1"/>
    <col min="4" max="5" width="12.375" style="201" hidden="1" customWidth="1"/>
    <col min="6" max="6" width="16.625" style="203" customWidth="1"/>
    <col min="7" max="7" width="12.875" style="201" hidden="1" customWidth="1"/>
    <col min="8" max="8" width="12.375" style="201" hidden="1" customWidth="1"/>
    <col min="9" max="9" width="11.125" style="201" hidden="1" customWidth="1"/>
    <col min="10" max="11" width="16.625" style="203" customWidth="1"/>
    <col min="12" max="16384" width="9.125" style="201" customWidth="1"/>
  </cols>
  <sheetData>
    <row r="1" spans="1:11" ht="12.75">
      <c r="A1" s="200"/>
      <c r="F1" s="164"/>
      <c r="H1" s="164" t="s">
        <v>69</v>
      </c>
      <c r="J1" s="164"/>
      <c r="K1" s="164"/>
    </row>
    <row r="2" spans="6:11" ht="12.75">
      <c r="F2" s="164"/>
      <c r="H2" s="164" t="s">
        <v>70</v>
      </c>
      <c r="J2" s="164"/>
      <c r="K2" s="164"/>
    </row>
    <row r="5" ht="13.5" thickBot="1"/>
    <row r="6" spans="1:11" ht="18.75">
      <c r="A6" s="1257" t="s">
        <v>718</v>
      </c>
      <c r="B6" s="1258"/>
      <c r="C6" s="1258"/>
      <c r="D6" s="1258"/>
      <c r="E6" s="1258"/>
      <c r="F6" s="1258"/>
      <c r="G6" s="1258"/>
      <c r="H6" s="1258"/>
      <c r="I6" s="1258"/>
      <c r="J6" s="1258"/>
      <c r="K6" s="1259"/>
    </row>
    <row r="7" spans="1:11" ht="19.5" thickBot="1">
      <c r="A7" s="1260"/>
      <c r="B7" s="1261"/>
      <c r="C7" s="1261"/>
      <c r="D7" s="1261"/>
      <c r="E7" s="1261"/>
      <c r="F7" s="1261"/>
      <c r="G7" s="1261"/>
      <c r="H7" s="1262"/>
      <c r="I7" s="1069"/>
      <c r="J7" s="1056"/>
      <c r="K7" s="1058"/>
    </row>
    <row r="8" spans="1:11" ht="12.75" customHeight="1">
      <c r="A8" s="1070"/>
      <c r="B8" s="763" t="s">
        <v>45</v>
      </c>
      <c r="C8" s="764" t="s">
        <v>71</v>
      </c>
      <c r="D8" s="764" t="s">
        <v>64</v>
      </c>
      <c r="E8" s="769" t="s">
        <v>63</v>
      </c>
      <c r="F8" s="1117" t="s">
        <v>431</v>
      </c>
      <c r="G8" s="1064"/>
      <c r="H8" s="1065"/>
      <c r="I8" s="1065"/>
      <c r="J8" s="1111" t="s">
        <v>715</v>
      </c>
      <c r="K8" s="1111" t="s">
        <v>716</v>
      </c>
    </row>
    <row r="9" spans="1:11" ht="30" customHeight="1">
      <c r="A9" s="1071" t="s">
        <v>483</v>
      </c>
      <c r="B9" s="245" t="s">
        <v>717</v>
      </c>
      <c r="C9" s="153" t="s">
        <v>57</v>
      </c>
      <c r="D9" s="153" t="s">
        <v>56</v>
      </c>
      <c r="E9" s="770" t="s">
        <v>54</v>
      </c>
      <c r="F9" s="1118"/>
      <c r="G9" s="214"/>
      <c r="H9" s="214"/>
      <c r="I9" s="214"/>
      <c r="J9" s="1112"/>
      <c r="K9" s="1112"/>
    </row>
    <row r="10" spans="1:11" ht="15.75" customHeight="1" hidden="1">
      <c r="A10" s="1072"/>
      <c r="B10" s="245" t="s">
        <v>104</v>
      </c>
      <c r="C10" s="153" t="s">
        <v>50</v>
      </c>
      <c r="D10" s="153" t="s">
        <v>50</v>
      </c>
      <c r="E10" s="771" t="s">
        <v>46</v>
      </c>
      <c r="F10" s="1118"/>
      <c r="G10" s="214"/>
      <c r="H10" s="214"/>
      <c r="I10" s="214"/>
      <c r="J10" s="1112"/>
      <c r="K10" s="1112"/>
    </row>
    <row r="11" spans="1:11" ht="16.5" customHeight="1" hidden="1" thickBot="1">
      <c r="A11" s="1073"/>
      <c r="B11" s="1066" t="s">
        <v>45</v>
      </c>
      <c r="C11" s="1067"/>
      <c r="D11" s="1067"/>
      <c r="E11" s="1068"/>
      <c r="F11" s="1255"/>
      <c r="G11" s="1056"/>
      <c r="H11" s="1056"/>
      <c r="I11" s="1056"/>
      <c r="J11" s="1256"/>
      <c r="K11" s="1256"/>
    </row>
    <row r="12" spans="1:11" ht="15.75">
      <c r="A12" s="1074"/>
      <c r="B12" s="1059">
        <v>2</v>
      </c>
      <c r="C12" s="1060">
        <v>3</v>
      </c>
      <c r="D12" s="1061">
        <v>4</v>
      </c>
      <c r="E12" s="1062">
        <v>5</v>
      </c>
      <c r="F12" s="1063">
        <v>3</v>
      </c>
      <c r="G12" s="214"/>
      <c r="H12" s="214"/>
      <c r="I12" s="214"/>
      <c r="J12" s="1063">
        <v>3</v>
      </c>
      <c r="K12" s="1063">
        <v>3</v>
      </c>
    </row>
    <row r="13" spans="1:11" ht="24" customHeight="1">
      <c r="A13" s="1075" t="s">
        <v>563</v>
      </c>
      <c r="B13" s="738" t="s">
        <v>485</v>
      </c>
      <c r="C13" s="739">
        <v>10158375</v>
      </c>
      <c r="D13" s="739">
        <v>10949145</v>
      </c>
      <c r="E13" s="774">
        <v>9895513</v>
      </c>
      <c r="F13" s="782">
        <v>1284578591</v>
      </c>
      <c r="G13" s="214"/>
      <c r="H13" s="214"/>
      <c r="I13" s="214"/>
      <c r="J13" s="782">
        <f>SUM(F13)*101.5/100</f>
        <v>1303847269.865</v>
      </c>
      <c r="K13" s="782">
        <f>SUM(J13)*101.5/100</f>
        <v>1323404978.912975</v>
      </c>
    </row>
    <row r="14" spans="1:11" ht="24" customHeight="1">
      <c r="A14" s="1075" t="s">
        <v>494</v>
      </c>
      <c r="B14" s="748" t="s">
        <v>497</v>
      </c>
      <c r="C14" s="749">
        <v>4957689</v>
      </c>
      <c r="D14" s="750">
        <v>4970206</v>
      </c>
      <c r="E14" s="778">
        <v>4720813</v>
      </c>
      <c r="F14" s="785">
        <v>0</v>
      </c>
      <c r="G14" s="214"/>
      <c r="H14" s="214"/>
      <c r="I14" s="214"/>
      <c r="J14" s="785">
        <v>450000000</v>
      </c>
      <c r="K14" s="785">
        <v>250000000</v>
      </c>
    </row>
    <row r="15" spans="1:11" ht="24" customHeight="1">
      <c r="A15" s="1076" t="s">
        <v>500</v>
      </c>
      <c r="B15" s="748" t="s">
        <v>42</v>
      </c>
      <c r="C15" s="749">
        <v>7982800</v>
      </c>
      <c r="D15" s="749">
        <v>8376922</v>
      </c>
      <c r="E15" s="778">
        <v>7358817</v>
      </c>
      <c r="F15" s="785">
        <v>2982800000</v>
      </c>
      <c r="G15" s="214"/>
      <c r="H15" s="214"/>
      <c r="I15" s="214"/>
      <c r="J15" s="782">
        <f>SUM(F15)*101.5/100</f>
        <v>3027542000</v>
      </c>
      <c r="K15" s="782">
        <f>SUM(J15)*101.5/100</f>
        <v>3072955130</v>
      </c>
    </row>
    <row r="16" spans="1:11" ht="27" customHeight="1">
      <c r="A16" s="1076" t="s">
        <v>509</v>
      </c>
      <c r="B16" s="751" t="s">
        <v>510</v>
      </c>
      <c r="C16" s="749">
        <v>4890960.5</v>
      </c>
      <c r="D16" s="749">
        <v>4630313</v>
      </c>
      <c r="E16" s="778">
        <v>3809104.1340000005</v>
      </c>
      <c r="F16" s="785">
        <v>303653976</v>
      </c>
      <c r="G16" s="214"/>
      <c r="H16" s="214"/>
      <c r="I16" s="214"/>
      <c r="J16" s="782">
        <f>SUM(F16)*101.5/100</f>
        <v>308208785.64</v>
      </c>
      <c r="K16" s="782">
        <f>SUM(J16)*101.5/100</f>
        <v>312831917.4246</v>
      </c>
    </row>
    <row r="17" spans="1:11" ht="24" customHeight="1">
      <c r="A17" s="1076" t="s">
        <v>520</v>
      </c>
      <c r="B17" s="748" t="s">
        <v>521</v>
      </c>
      <c r="C17" s="739">
        <v>1817606.1</v>
      </c>
      <c r="D17" s="739">
        <v>444493</v>
      </c>
      <c r="E17" s="774">
        <v>947545</v>
      </c>
      <c r="F17" s="782">
        <v>3500000</v>
      </c>
      <c r="G17" s="214"/>
      <c r="H17" s="214"/>
      <c r="I17" s="214"/>
      <c r="J17" s="782">
        <v>3000000</v>
      </c>
      <c r="K17" s="782">
        <v>300000</v>
      </c>
    </row>
    <row r="18" spans="1:11" ht="24" customHeight="1">
      <c r="A18" s="1076" t="s">
        <v>525</v>
      </c>
      <c r="B18" s="748" t="s">
        <v>526</v>
      </c>
      <c r="C18" s="749">
        <v>461362</v>
      </c>
      <c r="D18" s="749">
        <v>306929</v>
      </c>
      <c r="E18" s="778">
        <v>495000</v>
      </c>
      <c r="F18" s="785">
        <v>0</v>
      </c>
      <c r="G18" s="214"/>
      <c r="H18" s="214"/>
      <c r="I18" s="214"/>
      <c r="J18" s="785">
        <v>0</v>
      </c>
      <c r="K18" s="785">
        <v>0</v>
      </c>
    </row>
    <row r="19" spans="1:11" ht="24" customHeight="1">
      <c r="A19" s="1075" t="s">
        <v>529</v>
      </c>
      <c r="B19" s="748" t="s">
        <v>530</v>
      </c>
      <c r="C19" s="739">
        <v>0</v>
      </c>
      <c r="D19" s="757">
        <v>27000</v>
      </c>
      <c r="E19" s="774">
        <v>0</v>
      </c>
      <c r="F19" s="785">
        <v>0</v>
      </c>
      <c r="G19" s="214"/>
      <c r="H19" s="214"/>
      <c r="I19" s="214"/>
      <c r="J19" s="785">
        <v>0</v>
      </c>
      <c r="K19" s="785">
        <v>0</v>
      </c>
    </row>
    <row r="20" spans="1:11" ht="24" customHeight="1">
      <c r="A20" s="1077"/>
      <c r="B20" s="1000" t="s">
        <v>699</v>
      </c>
      <c r="C20" s="1001"/>
      <c r="D20" s="1001"/>
      <c r="E20" s="776"/>
      <c r="F20" s="1002">
        <f>SUM(F13+F15+F16+F17)</f>
        <v>4574532567</v>
      </c>
      <c r="G20" s="214"/>
      <c r="H20" s="214"/>
      <c r="I20" s="214"/>
      <c r="J20" s="1002">
        <f>SUM(J13+J15+J16+J17)</f>
        <v>4642598055.505</v>
      </c>
      <c r="K20" s="1002">
        <f>SUM(K13+K15+K16+K17)</f>
        <v>4709492026.337575</v>
      </c>
    </row>
    <row r="21" spans="1:11" ht="24" customHeight="1" thickBot="1">
      <c r="A21" s="1075" t="s">
        <v>533</v>
      </c>
      <c r="B21" s="748" t="s">
        <v>9</v>
      </c>
      <c r="C21" s="739">
        <v>67043.4</v>
      </c>
      <c r="D21" s="739">
        <v>20420</v>
      </c>
      <c r="E21" s="774">
        <v>41795</v>
      </c>
      <c r="F21" s="782">
        <v>950000000</v>
      </c>
      <c r="G21" s="214"/>
      <c r="H21" s="214"/>
      <c r="I21" s="214"/>
      <c r="J21" s="782">
        <v>500000000</v>
      </c>
      <c r="K21" s="782">
        <v>450000000</v>
      </c>
    </row>
    <row r="22" spans="1:11" ht="24" customHeight="1" thickBot="1">
      <c r="A22" s="1078"/>
      <c r="B22" s="788" t="s">
        <v>111</v>
      </c>
      <c r="C22" s="789">
        <v>18159392.6</v>
      </c>
      <c r="D22" s="789">
        <v>20660940</v>
      </c>
      <c r="E22" s="790">
        <v>19983710.413999997</v>
      </c>
      <c r="F22" s="791">
        <f>SUM(F13+F14+F15+F16+F17+F18+F19+F21)</f>
        <v>5524532567</v>
      </c>
      <c r="G22" s="214"/>
      <c r="H22" s="214"/>
      <c r="I22" s="214"/>
      <c r="J22" s="791">
        <f>SUM(J13+J14+J15+J16+J17+J18+J19+J21)</f>
        <v>5592598055.505</v>
      </c>
      <c r="K22" s="791">
        <f>SUM(K13+K14+K15+K16+K17+K18+K19+K21)</f>
        <v>5409492026.337575</v>
      </c>
    </row>
    <row r="23" spans="1:11" ht="13.5" thickBot="1">
      <c r="A23" s="1055"/>
      <c r="B23" s="1056"/>
      <c r="C23" s="1056"/>
      <c r="D23" s="1056"/>
      <c r="E23" s="1056"/>
      <c r="F23" s="1057"/>
      <c r="G23" s="1056"/>
      <c r="H23" s="1058"/>
      <c r="I23" s="214"/>
      <c r="J23" s="1057"/>
      <c r="K23" s="1079"/>
    </row>
    <row r="24" spans="1:11" ht="15.75">
      <c r="A24" s="1114" t="s">
        <v>483</v>
      </c>
      <c r="B24" s="205" t="s">
        <v>45</v>
      </c>
      <c r="C24" s="813" t="s">
        <v>71</v>
      </c>
      <c r="D24" s="813" t="s">
        <v>64</v>
      </c>
      <c r="E24" s="206" t="s">
        <v>63</v>
      </c>
      <c r="F24" s="1112" t="s">
        <v>431</v>
      </c>
      <c r="G24" s="1053" t="s">
        <v>63</v>
      </c>
      <c r="H24" s="1054" t="s">
        <v>72</v>
      </c>
      <c r="I24" s="214"/>
      <c r="J24" s="1112" t="s">
        <v>715</v>
      </c>
      <c r="K24" s="1112" t="s">
        <v>716</v>
      </c>
    </row>
    <row r="25" spans="1:11" ht="15.75">
      <c r="A25" s="1114"/>
      <c r="B25" s="205" t="s">
        <v>73</v>
      </c>
      <c r="C25" s="205" t="s">
        <v>57</v>
      </c>
      <c r="D25" s="205" t="s">
        <v>56</v>
      </c>
      <c r="E25" s="206" t="s">
        <v>54</v>
      </c>
      <c r="F25" s="1112"/>
      <c r="G25" s="760" t="s">
        <v>74</v>
      </c>
      <c r="H25" s="207" t="s">
        <v>74</v>
      </c>
      <c r="I25" s="214"/>
      <c r="J25" s="1112"/>
      <c r="K25" s="1112"/>
    </row>
    <row r="26" spans="1:11" ht="15.75">
      <c r="A26" s="1114"/>
      <c r="B26" s="205"/>
      <c r="C26" s="205" t="s">
        <v>50</v>
      </c>
      <c r="D26" s="205" t="s">
        <v>50</v>
      </c>
      <c r="E26" s="208" t="s">
        <v>46</v>
      </c>
      <c r="F26" s="1112"/>
      <c r="G26" s="760" t="s">
        <v>75</v>
      </c>
      <c r="H26" s="207" t="s">
        <v>75</v>
      </c>
      <c r="I26" s="214"/>
      <c r="J26" s="1112"/>
      <c r="K26" s="1112"/>
    </row>
    <row r="27" spans="1:11" ht="16.5" thickBot="1">
      <c r="A27" s="1114"/>
      <c r="B27" s="205"/>
      <c r="C27" s="813"/>
      <c r="D27" s="813"/>
      <c r="E27" s="813"/>
      <c r="F27" s="1112"/>
      <c r="G27" s="761" t="s">
        <v>46</v>
      </c>
      <c r="H27" s="209" t="s">
        <v>46</v>
      </c>
      <c r="I27" s="214"/>
      <c r="J27" s="1112"/>
      <c r="K27" s="1112"/>
    </row>
    <row r="28" spans="1:11" ht="15.75">
      <c r="A28" s="840"/>
      <c r="B28" s="737">
        <v>2</v>
      </c>
      <c r="C28" s="815">
        <v>3</v>
      </c>
      <c r="D28" s="816">
        <v>4</v>
      </c>
      <c r="E28" s="737">
        <v>5</v>
      </c>
      <c r="F28" s="768">
        <v>3</v>
      </c>
      <c r="G28" s="210">
        <v>7</v>
      </c>
      <c r="H28" s="211">
        <v>8</v>
      </c>
      <c r="I28" s="214"/>
      <c r="J28" s="768">
        <v>3</v>
      </c>
      <c r="K28" s="768">
        <v>3</v>
      </c>
    </row>
    <row r="29" spans="1:11" ht="24.75" customHeight="1">
      <c r="A29" s="841" t="s">
        <v>566</v>
      </c>
      <c r="B29" s="817" t="s">
        <v>78</v>
      </c>
      <c r="C29" s="818">
        <v>6438778</v>
      </c>
      <c r="D29" s="819">
        <v>6546194</v>
      </c>
      <c r="E29" s="819">
        <v>3802545.4370000004</v>
      </c>
      <c r="F29" s="842">
        <v>1334766268</v>
      </c>
      <c r="G29" s="215">
        <v>6401753</v>
      </c>
      <c r="H29" s="216">
        <v>6531241</v>
      </c>
      <c r="I29" s="213">
        <v>-69036</v>
      </c>
      <c r="J29" s="842">
        <f>SUM(F29)*0.98</f>
        <v>1308070942.6399999</v>
      </c>
      <c r="K29" s="842">
        <f>SUM(J29)*0.99</f>
        <v>1294990233.2136</v>
      </c>
    </row>
    <row r="30" spans="1:11" ht="24.75" customHeight="1">
      <c r="A30" s="841" t="s">
        <v>567</v>
      </c>
      <c r="B30" s="817" t="s">
        <v>601</v>
      </c>
      <c r="C30" s="818">
        <v>1646752</v>
      </c>
      <c r="D30" s="819">
        <v>1723656</v>
      </c>
      <c r="E30" s="819">
        <v>987416.894</v>
      </c>
      <c r="F30" s="842">
        <v>349088059</v>
      </c>
      <c r="G30" s="215">
        <v>1729672</v>
      </c>
      <c r="H30" s="216">
        <v>1775843</v>
      </c>
      <c r="I30" s="213">
        <v>-20344</v>
      </c>
      <c r="J30" s="842">
        <f>SUM(F30)*0.98</f>
        <v>342106297.82</v>
      </c>
      <c r="K30" s="842">
        <f>SUM(J30)*0.99</f>
        <v>338685234.8418</v>
      </c>
    </row>
    <row r="31" spans="1:11" ht="24.75" customHeight="1">
      <c r="A31" s="841" t="s">
        <v>568</v>
      </c>
      <c r="B31" s="817" t="s">
        <v>81</v>
      </c>
      <c r="C31" s="818">
        <v>5429417</v>
      </c>
      <c r="D31" s="819">
        <v>5719364</v>
      </c>
      <c r="E31" s="819">
        <v>6347893.07</v>
      </c>
      <c r="F31" s="842">
        <v>1323176172</v>
      </c>
      <c r="G31" s="215">
        <v>5970291</v>
      </c>
      <c r="H31" s="216">
        <v>6064503</v>
      </c>
      <c r="I31" s="213">
        <v>124331.3200000003</v>
      </c>
      <c r="J31" s="842">
        <f>SUM(F31)*0.98</f>
        <v>1296712648.56</v>
      </c>
      <c r="K31" s="842">
        <f>SUM(J31)*0.99</f>
        <v>1283745522.0744</v>
      </c>
    </row>
    <row r="32" spans="1:11" ht="24.75" customHeight="1">
      <c r="A32" s="843" t="s">
        <v>569</v>
      </c>
      <c r="B32" s="820" t="s">
        <v>90</v>
      </c>
      <c r="C32" s="818">
        <v>46327</v>
      </c>
      <c r="D32" s="819">
        <v>44172</v>
      </c>
      <c r="E32" s="818">
        <v>10485</v>
      </c>
      <c r="F32" s="842">
        <v>45300000</v>
      </c>
      <c r="G32" s="217">
        <v>42000</v>
      </c>
      <c r="H32" s="218">
        <v>45683</v>
      </c>
      <c r="I32" s="213">
        <v>0</v>
      </c>
      <c r="J32" s="842">
        <v>45300000</v>
      </c>
      <c r="K32" s="842">
        <v>45300000</v>
      </c>
    </row>
    <row r="33" spans="1:11" ht="24.75" customHeight="1">
      <c r="A33" s="844" t="s">
        <v>570</v>
      </c>
      <c r="B33" s="821" t="s">
        <v>571</v>
      </c>
      <c r="C33" s="818">
        <v>146643</v>
      </c>
      <c r="D33" s="819">
        <v>170259</v>
      </c>
      <c r="E33" s="818">
        <v>520779</v>
      </c>
      <c r="F33" s="842">
        <v>214576691</v>
      </c>
      <c r="G33" s="215">
        <v>15300</v>
      </c>
      <c r="H33" s="216">
        <v>15300</v>
      </c>
      <c r="I33" s="213">
        <v>0</v>
      </c>
      <c r="J33" s="842">
        <f>SUM(F33)*101.5/100</f>
        <v>217795341.365</v>
      </c>
      <c r="K33" s="842">
        <f>SUM(J33)*101.5/100</f>
        <v>221062271.485475</v>
      </c>
    </row>
    <row r="34" spans="1:11" ht="24.75" customHeight="1">
      <c r="A34" s="844" t="s">
        <v>576</v>
      </c>
      <c r="B34" s="821" t="s">
        <v>577</v>
      </c>
      <c r="C34" s="818">
        <v>108803</v>
      </c>
      <c r="D34" s="819">
        <v>231727</v>
      </c>
      <c r="E34" s="818">
        <v>436049</v>
      </c>
      <c r="F34" s="842">
        <v>233200809</v>
      </c>
      <c r="G34" s="215">
        <v>119000</v>
      </c>
      <c r="H34" s="216">
        <v>119000</v>
      </c>
      <c r="I34" s="213">
        <v>-20699</v>
      </c>
      <c r="J34" s="842">
        <v>183000000</v>
      </c>
      <c r="K34" s="842">
        <v>85000000</v>
      </c>
    </row>
    <row r="35" spans="1:11" ht="24.75" customHeight="1">
      <c r="A35" s="844" t="s">
        <v>578</v>
      </c>
      <c r="B35" s="821" t="s">
        <v>196</v>
      </c>
      <c r="C35" s="818">
        <v>181550</v>
      </c>
      <c r="D35" s="819">
        <v>88409</v>
      </c>
      <c r="E35" s="818">
        <v>182622</v>
      </c>
      <c r="F35" s="842">
        <v>926874568</v>
      </c>
      <c r="G35" s="215">
        <v>90000</v>
      </c>
      <c r="H35" s="216">
        <v>85000</v>
      </c>
      <c r="I35" s="213">
        <v>-3225</v>
      </c>
      <c r="J35" s="842">
        <f>SUM(F35)*101.5/100</f>
        <v>940777686.52</v>
      </c>
      <c r="K35" s="842">
        <f>SUM(J35)*101.5/100</f>
        <v>954889351.8178</v>
      </c>
    </row>
    <row r="36" spans="1:11" s="203" customFormat="1" ht="24.75" customHeight="1">
      <c r="A36" s="841" t="s">
        <v>589</v>
      </c>
      <c r="B36" s="817" t="s">
        <v>197</v>
      </c>
      <c r="C36" s="818">
        <v>0</v>
      </c>
      <c r="D36" s="819"/>
      <c r="E36" s="818">
        <v>2009541</v>
      </c>
      <c r="F36" s="842">
        <v>440550000</v>
      </c>
      <c r="G36" s="219">
        <v>500000</v>
      </c>
      <c r="H36" s="220">
        <v>450000</v>
      </c>
      <c r="I36" s="213">
        <v>397749</v>
      </c>
      <c r="J36" s="842">
        <f>SUM(F36)*101.5/100</f>
        <v>447158250</v>
      </c>
      <c r="K36" s="842">
        <v>607217370</v>
      </c>
    </row>
    <row r="37" spans="1:11" ht="24.75" customHeight="1">
      <c r="A37" s="843" t="s">
        <v>594</v>
      </c>
      <c r="B37" s="820" t="s">
        <v>29</v>
      </c>
      <c r="C37" s="818">
        <v>7700</v>
      </c>
      <c r="D37" s="819">
        <v>2950</v>
      </c>
      <c r="E37" s="818">
        <v>23007</v>
      </c>
      <c r="F37" s="842">
        <v>347000000</v>
      </c>
      <c r="G37" s="221">
        <v>24150</v>
      </c>
      <c r="H37" s="212">
        <v>22150</v>
      </c>
      <c r="I37" s="213">
        <v>0</v>
      </c>
      <c r="J37" s="842">
        <v>461676889</v>
      </c>
      <c r="K37" s="842">
        <f>SUM(J37)*101.5/100</f>
        <v>468602042.335</v>
      </c>
    </row>
    <row r="38" spans="1:11" ht="24.75" customHeight="1">
      <c r="A38" s="845"/>
      <c r="B38" s="820" t="s">
        <v>613</v>
      </c>
      <c r="C38" s="820"/>
      <c r="D38" s="820"/>
      <c r="E38" s="820"/>
      <c r="F38" s="842">
        <v>310000000</v>
      </c>
      <c r="G38" s="219"/>
      <c r="H38" s="220"/>
      <c r="I38" s="213"/>
      <c r="J38" s="842">
        <v>350000000</v>
      </c>
      <c r="K38" s="842">
        <v>110000000</v>
      </c>
    </row>
    <row r="39" spans="1:11" ht="24.75" customHeight="1" thickBot="1">
      <c r="A39" s="845"/>
      <c r="B39" s="820" t="s">
        <v>700</v>
      </c>
      <c r="C39" s="820"/>
      <c r="D39" s="820"/>
      <c r="E39" s="820"/>
      <c r="F39" s="842">
        <f>SUM(F29+F30+F31+F32+F33+F34+F35+F36+F37+F38)</f>
        <v>5524532567</v>
      </c>
      <c r="G39" s="219"/>
      <c r="H39" s="220"/>
      <c r="I39" s="213"/>
      <c r="J39" s="842">
        <f>SUM(J29+J30+J31+J32+J33+J34+J35+J36+J37+J38)</f>
        <v>5592598055.904999</v>
      </c>
      <c r="K39" s="842">
        <f>SUM(K29+K30+K31+K32+K33+K34+K35+K36+K37+K38)</f>
        <v>5409492025.768075</v>
      </c>
    </row>
    <row r="40" spans="1:11" s="203" customFormat="1" ht="24.75" customHeight="1" thickBot="1">
      <c r="A40" s="843" t="s">
        <v>599</v>
      </c>
      <c r="B40" s="820" t="s">
        <v>600</v>
      </c>
      <c r="C40" s="832">
        <v>15961940</v>
      </c>
      <c r="D40" s="833">
        <v>15963149</v>
      </c>
      <c r="E40" s="832">
        <v>18697847.902000003</v>
      </c>
      <c r="F40" s="850">
        <v>0</v>
      </c>
      <c r="G40" s="223" t="e">
        <v>#REF!</v>
      </c>
      <c r="H40" s="222" t="e">
        <v>#REF!</v>
      </c>
      <c r="I40" s="213">
        <v>707333.8860000037</v>
      </c>
      <c r="J40" s="850">
        <v>0</v>
      </c>
      <c r="K40" s="850">
        <v>0</v>
      </c>
    </row>
    <row r="41" spans="1:11" s="203" customFormat="1" ht="24.75" customHeight="1" thickBot="1">
      <c r="A41" s="851"/>
      <c r="B41" s="852" t="s">
        <v>101</v>
      </c>
      <c r="C41" s="853">
        <v>16072255</v>
      </c>
      <c r="D41" s="854">
        <v>16171081</v>
      </c>
      <c r="E41" s="854">
        <v>19983710.414000005</v>
      </c>
      <c r="F41" s="855">
        <f>SUM(F29+F30+F31+F32+F33+F34+F35+F36+F37+F38)</f>
        <v>5524532567</v>
      </c>
      <c r="G41" s="1080" t="e">
        <v>#REF!</v>
      </c>
      <c r="H41" s="1081" t="e">
        <v>#REF!</v>
      </c>
      <c r="I41" s="1057"/>
      <c r="J41" s="855">
        <f>SUM(J29+J30+J31+J32+J33+J34+J35+J36+J37+J38)</f>
        <v>5592598055.904999</v>
      </c>
      <c r="K41" s="855">
        <f>SUM(K29+K30+K31+K32+K33+K34+K35+K36+K37+K38)</f>
        <v>5409492025.768075</v>
      </c>
    </row>
    <row r="43" ht="12.75">
      <c r="J43" s="233"/>
    </row>
    <row r="45" ht="12.75">
      <c r="K45" s="233"/>
    </row>
  </sheetData>
  <sheetProtection/>
  <mergeCells count="9">
    <mergeCell ref="K24:K27"/>
    <mergeCell ref="F8:F11"/>
    <mergeCell ref="J8:J11"/>
    <mergeCell ref="K8:K11"/>
    <mergeCell ref="A6:K6"/>
    <mergeCell ref="A7:H7"/>
    <mergeCell ref="A24:A27"/>
    <mergeCell ref="F24:F27"/>
    <mergeCell ref="J24:J27"/>
  </mergeCells>
  <printOptions horizontalCentered="1" verticalCentered="1"/>
  <pageMargins left="0.15748031496062992" right="0.15748031496062992" top="0.5118110236220472" bottom="0.5511811023622047" header="0.11811023622047245" footer="0.31496062992125984"/>
  <pageSetup horizontalDpi="300" verticalDpi="300" orientation="portrait" paperSize="9" scale="85" r:id="rId1"/>
  <headerFooter alignWithMargins="0">
    <oddHeader>&amp;LDunakeszi Város Önkormányzata
&amp;R15.sz. melléklet
adatok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80" zoomScaleNormal="80" workbookViewId="0" topLeftCell="A10">
      <selection activeCell="A8" sqref="A8"/>
    </sheetView>
  </sheetViews>
  <sheetFormatPr defaultColWidth="9.00390625" defaultRowHeight="12.75"/>
  <cols>
    <col min="1" max="2" width="8.00390625" style="201" customWidth="1"/>
    <col min="3" max="3" width="84.125" style="201" bestFit="1" customWidth="1"/>
    <col min="4" max="4" width="14.00390625" style="201" hidden="1" customWidth="1"/>
    <col min="5" max="6" width="12.375" style="201" hidden="1" customWidth="1"/>
    <col min="7" max="7" width="16.625" style="203" customWidth="1"/>
    <col min="8" max="8" width="12.875" style="201" hidden="1" customWidth="1"/>
    <col min="9" max="9" width="12.375" style="201" hidden="1" customWidth="1"/>
    <col min="10" max="10" width="11.125" style="201" hidden="1" customWidth="1"/>
    <col min="11" max="11" width="12.00390625" style="201" bestFit="1" customWidth="1"/>
    <col min="12" max="12" width="13.375" style="201" customWidth="1"/>
    <col min="13" max="16384" width="9.125" style="201" customWidth="1"/>
  </cols>
  <sheetData>
    <row r="1" spans="1:9" ht="12.75">
      <c r="A1" s="200"/>
      <c r="B1" s="200"/>
      <c r="G1" s="164"/>
      <c r="I1" s="164" t="s">
        <v>69</v>
      </c>
    </row>
    <row r="2" spans="7:9" ht="12.75">
      <c r="G2" s="164"/>
      <c r="I2" s="164" t="s">
        <v>70</v>
      </c>
    </row>
    <row r="6" spans="1:10" ht="18.75">
      <c r="A6" s="1109" t="s">
        <v>432</v>
      </c>
      <c r="B6" s="1109"/>
      <c r="C6" s="1109"/>
      <c r="D6" s="1109"/>
      <c r="E6" s="1109"/>
      <c r="F6" s="1109"/>
      <c r="G6" s="1109"/>
      <c r="H6" s="1109"/>
      <c r="I6" s="1109"/>
      <c r="J6" s="202"/>
    </row>
    <row r="7" spans="1:10" ht="18.75">
      <c r="A7" s="1110" t="s">
        <v>618</v>
      </c>
      <c r="B7" s="1110"/>
      <c r="C7" s="1110"/>
      <c r="D7" s="1110"/>
      <c r="E7" s="1110"/>
      <c r="F7" s="1110"/>
      <c r="G7" s="1110"/>
      <c r="H7" s="1110"/>
      <c r="I7" s="1110"/>
      <c r="J7" s="202"/>
    </row>
    <row r="8" ht="13.5" thickBot="1"/>
    <row r="9" spans="1:9" ht="15.75">
      <c r="A9" s="834" t="s">
        <v>45</v>
      </c>
      <c r="B9" s="1113" t="s">
        <v>483</v>
      </c>
      <c r="C9" s="837" t="s">
        <v>45</v>
      </c>
      <c r="D9" s="838" t="s">
        <v>71</v>
      </c>
      <c r="E9" s="838" t="s">
        <v>64</v>
      </c>
      <c r="F9" s="839" t="s">
        <v>63</v>
      </c>
      <c r="G9" s="1111" t="s">
        <v>431</v>
      </c>
      <c r="H9" s="759" t="s">
        <v>63</v>
      </c>
      <c r="I9" s="204" t="s">
        <v>72</v>
      </c>
    </row>
    <row r="10" spans="1:9" ht="15.75">
      <c r="A10" s="835" t="s">
        <v>59</v>
      </c>
      <c r="B10" s="1114"/>
      <c r="C10" s="205" t="s">
        <v>73</v>
      </c>
      <c r="D10" s="205" t="s">
        <v>57</v>
      </c>
      <c r="E10" s="205" t="s">
        <v>56</v>
      </c>
      <c r="F10" s="206" t="s">
        <v>54</v>
      </c>
      <c r="G10" s="1112"/>
      <c r="H10" s="760" t="s">
        <v>74</v>
      </c>
      <c r="I10" s="207" t="s">
        <v>74</v>
      </c>
    </row>
    <row r="11" spans="1:9" ht="15.75">
      <c r="A11" s="835"/>
      <c r="B11" s="1114"/>
      <c r="C11" s="205"/>
      <c r="D11" s="205" t="s">
        <v>50</v>
      </c>
      <c r="E11" s="205" t="s">
        <v>50</v>
      </c>
      <c r="F11" s="208" t="s">
        <v>46</v>
      </c>
      <c r="G11" s="1112"/>
      <c r="H11" s="760" t="s">
        <v>75</v>
      </c>
      <c r="I11" s="207" t="s">
        <v>75</v>
      </c>
    </row>
    <row r="12" spans="1:9" ht="16.5" thickBot="1">
      <c r="A12" s="836"/>
      <c r="B12" s="1114"/>
      <c r="C12" s="205"/>
      <c r="D12" s="813"/>
      <c r="E12" s="813"/>
      <c r="F12" s="813"/>
      <c r="G12" s="1112"/>
      <c r="H12" s="761" t="s">
        <v>46</v>
      </c>
      <c r="I12" s="209" t="s">
        <v>46</v>
      </c>
    </row>
    <row r="13" spans="1:9" ht="15.75">
      <c r="A13" s="806">
        <v>1</v>
      </c>
      <c r="B13" s="840"/>
      <c r="C13" s="737">
        <v>2</v>
      </c>
      <c r="D13" s="815">
        <v>3</v>
      </c>
      <c r="E13" s="816">
        <v>4</v>
      </c>
      <c r="F13" s="737">
        <v>5</v>
      </c>
      <c r="G13" s="768">
        <v>3</v>
      </c>
      <c r="H13" s="210">
        <v>7</v>
      </c>
      <c r="I13" s="211">
        <v>8</v>
      </c>
    </row>
    <row r="14" spans="1:10" ht="24.75" customHeight="1">
      <c r="A14" s="807" t="s">
        <v>77</v>
      </c>
      <c r="B14" s="841" t="s">
        <v>566</v>
      </c>
      <c r="C14" s="817" t="s">
        <v>78</v>
      </c>
      <c r="D14" s="818">
        <v>6438778</v>
      </c>
      <c r="E14" s="819">
        <v>6546194</v>
      </c>
      <c r="F14" s="819">
        <v>3802545.4370000004</v>
      </c>
      <c r="G14" s="842">
        <v>1334766268</v>
      </c>
      <c r="H14" s="215">
        <v>6401753</v>
      </c>
      <c r="I14" s="216">
        <v>6531241</v>
      </c>
      <c r="J14" s="213">
        <v>-69036</v>
      </c>
    </row>
    <row r="15" spans="1:10" ht="24.75" customHeight="1">
      <c r="A15" s="807" t="s">
        <v>79</v>
      </c>
      <c r="B15" s="841" t="s">
        <v>567</v>
      </c>
      <c r="C15" s="817" t="s">
        <v>601</v>
      </c>
      <c r="D15" s="818">
        <v>1646752</v>
      </c>
      <c r="E15" s="819">
        <v>1723656</v>
      </c>
      <c r="F15" s="819">
        <v>987416.894</v>
      </c>
      <c r="G15" s="842">
        <v>349088059</v>
      </c>
      <c r="H15" s="215">
        <v>1729672</v>
      </c>
      <c r="I15" s="216">
        <v>1775843</v>
      </c>
      <c r="J15" s="213">
        <v>-20344</v>
      </c>
    </row>
    <row r="16" spans="1:10" ht="24.75" customHeight="1">
      <c r="A16" s="807" t="s">
        <v>80</v>
      </c>
      <c r="B16" s="841" t="s">
        <v>568</v>
      </c>
      <c r="C16" s="817" t="s">
        <v>81</v>
      </c>
      <c r="D16" s="818">
        <v>5429417</v>
      </c>
      <c r="E16" s="819">
        <v>5719364</v>
      </c>
      <c r="F16" s="819">
        <v>6347893.07</v>
      </c>
      <c r="G16" s="842">
        <v>1323176172</v>
      </c>
      <c r="H16" s="215">
        <v>5970291</v>
      </c>
      <c r="I16" s="216">
        <v>6064503</v>
      </c>
      <c r="J16" s="213">
        <v>124331.3200000003</v>
      </c>
    </row>
    <row r="17" spans="1:10" ht="24.75" customHeight="1">
      <c r="A17" s="808" t="s">
        <v>89</v>
      </c>
      <c r="B17" s="843" t="s">
        <v>569</v>
      </c>
      <c r="C17" s="820" t="s">
        <v>90</v>
      </c>
      <c r="D17" s="818">
        <v>46327</v>
      </c>
      <c r="E17" s="819">
        <v>44172</v>
      </c>
      <c r="F17" s="818">
        <v>10485</v>
      </c>
      <c r="G17" s="842">
        <v>45300000</v>
      </c>
      <c r="H17" s="217">
        <v>42000</v>
      </c>
      <c r="I17" s="218">
        <v>45683</v>
      </c>
      <c r="J17" s="213">
        <v>0</v>
      </c>
    </row>
    <row r="18" spans="1:10" ht="24.75" customHeight="1">
      <c r="A18" s="809" t="s">
        <v>83</v>
      </c>
      <c r="B18" s="844" t="s">
        <v>570</v>
      </c>
      <c r="C18" s="821" t="s">
        <v>571</v>
      </c>
      <c r="D18" s="818">
        <v>146643</v>
      </c>
      <c r="E18" s="819">
        <v>170259</v>
      </c>
      <c r="F18" s="818">
        <v>520779</v>
      </c>
      <c r="G18" s="842">
        <f>SUM(G19:G20)</f>
        <v>214576691</v>
      </c>
      <c r="H18" s="215">
        <v>15300</v>
      </c>
      <c r="I18" s="216">
        <v>15300</v>
      </c>
      <c r="J18" s="213">
        <v>0</v>
      </c>
    </row>
    <row r="19" spans="1:10" ht="24.75" customHeight="1">
      <c r="A19" s="809" t="s">
        <v>84</v>
      </c>
      <c r="B19" s="845" t="s">
        <v>572</v>
      </c>
      <c r="C19" s="822" t="s">
        <v>573</v>
      </c>
      <c r="D19" s="823">
        <v>1241</v>
      </c>
      <c r="E19" s="824">
        <v>1121</v>
      </c>
      <c r="F19" s="825">
        <v>85634</v>
      </c>
      <c r="G19" s="849">
        <v>52901691</v>
      </c>
      <c r="H19" s="215">
        <v>60000</v>
      </c>
      <c r="I19" s="216">
        <v>60000</v>
      </c>
      <c r="J19" s="213">
        <v>3730</v>
      </c>
    </row>
    <row r="20" spans="1:10" ht="24.75" customHeight="1">
      <c r="A20" s="810" t="s">
        <v>85</v>
      </c>
      <c r="B20" s="847" t="s">
        <v>574</v>
      </c>
      <c r="C20" s="822" t="s">
        <v>575</v>
      </c>
      <c r="D20" s="825">
        <v>290353</v>
      </c>
      <c r="E20" s="826">
        <v>320136</v>
      </c>
      <c r="F20" s="825">
        <v>618671</v>
      </c>
      <c r="G20" s="849">
        <v>161675000</v>
      </c>
      <c r="H20" s="217">
        <v>209000</v>
      </c>
      <c r="I20" s="218">
        <v>204000</v>
      </c>
      <c r="J20" s="213">
        <v>-23924</v>
      </c>
    </row>
    <row r="21" spans="1:10" ht="24.75" customHeight="1">
      <c r="A21" s="809" t="s">
        <v>86</v>
      </c>
      <c r="B21" s="844" t="s">
        <v>576</v>
      </c>
      <c r="C21" s="821" t="s">
        <v>577</v>
      </c>
      <c r="D21" s="818">
        <v>108803</v>
      </c>
      <c r="E21" s="819">
        <v>231727</v>
      </c>
      <c r="F21" s="818">
        <v>436049</v>
      </c>
      <c r="G21" s="842">
        <v>233200809</v>
      </c>
      <c r="H21" s="215">
        <v>119000</v>
      </c>
      <c r="I21" s="216">
        <v>119000</v>
      </c>
      <c r="J21" s="213">
        <v>-20699</v>
      </c>
    </row>
    <row r="22" spans="1:12" ht="24.75" customHeight="1">
      <c r="A22" s="809" t="s">
        <v>87</v>
      </c>
      <c r="B22" s="844" t="s">
        <v>578</v>
      </c>
      <c r="C22" s="821" t="s">
        <v>196</v>
      </c>
      <c r="D22" s="818">
        <v>181550</v>
      </c>
      <c r="E22" s="819">
        <v>88409</v>
      </c>
      <c r="F22" s="818">
        <v>182622</v>
      </c>
      <c r="G22" s="842">
        <f>SUM(G23:G27)</f>
        <v>926874568</v>
      </c>
      <c r="H22" s="215">
        <v>90000</v>
      </c>
      <c r="I22" s="216">
        <v>85000</v>
      </c>
      <c r="J22" s="213">
        <v>-3225</v>
      </c>
      <c r="L22" s="232"/>
    </row>
    <row r="23" spans="1:10" ht="24.75" customHeight="1">
      <c r="A23" s="810" t="s">
        <v>88</v>
      </c>
      <c r="B23" s="847" t="s">
        <v>579</v>
      </c>
      <c r="C23" s="827" t="s">
        <v>580</v>
      </c>
      <c r="D23" s="825">
        <v>364652</v>
      </c>
      <c r="E23" s="826">
        <v>347818</v>
      </c>
      <c r="F23" s="825">
        <v>325157</v>
      </c>
      <c r="G23" s="849">
        <v>5572000</v>
      </c>
      <c r="H23" s="217">
        <v>386163</v>
      </c>
      <c r="I23" s="218">
        <v>387425</v>
      </c>
      <c r="J23" s="213">
        <v>0</v>
      </c>
    </row>
    <row r="24" spans="1:10" ht="24.75" customHeight="1">
      <c r="A24" s="810" t="s">
        <v>89</v>
      </c>
      <c r="B24" s="847" t="s">
        <v>581</v>
      </c>
      <c r="C24" s="827" t="s">
        <v>582</v>
      </c>
      <c r="D24" s="825">
        <v>46327</v>
      </c>
      <c r="E24" s="826">
        <v>44172</v>
      </c>
      <c r="F24" s="825">
        <v>10485</v>
      </c>
      <c r="G24" s="849">
        <v>695500000</v>
      </c>
      <c r="H24" s="217">
        <v>42000</v>
      </c>
      <c r="I24" s="218">
        <v>45683</v>
      </c>
      <c r="J24" s="213">
        <v>0</v>
      </c>
    </row>
    <row r="25" spans="1:10" ht="24.75" customHeight="1">
      <c r="A25" s="810" t="s">
        <v>91</v>
      </c>
      <c r="B25" s="847" t="s">
        <v>583</v>
      </c>
      <c r="C25" s="827" t="s">
        <v>584</v>
      </c>
      <c r="D25" s="825">
        <v>0</v>
      </c>
      <c r="E25" s="826">
        <v>0</v>
      </c>
      <c r="F25" s="825">
        <v>2334381.966</v>
      </c>
      <c r="G25" s="849">
        <v>5000000</v>
      </c>
      <c r="H25" s="217">
        <v>780000</v>
      </c>
      <c r="I25" s="218">
        <v>710000</v>
      </c>
      <c r="J25" s="213">
        <v>533888.966</v>
      </c>
    </row>
    <row r="26" spans="1:10" ht="24.75" customHeight="1">
      <c r="A26" s="809" t="s">
        <v>92</v>
      </c>
      <c r="B26" s="845" t="s">
        <v>585</v>
      </c>
      <c r="C26" s="755" t="s">
        <v>586</v>
      </c>
      <c r="D26" s="823">
        <v>0</v>
      </c>
      <c r="E26" s="824"/>
      <c r="F26" s="825">
        <v>189593.966</v>
      </c>
      <c r="G26" s="849">
        <v>21802568</v>
      </c>
      <c r="H26" s="219">
        <v>80000</v>
      </c>
      <c r="I26" s="220">
        <v>75000</v>
      </c>
      <c r="J26" s="213">
        <v>113411.96599999999</v>
      </c>
    </row>
    <row r="27" spans="1:11" ht="24.75" customHeight="1">
      <c r="A27" s="807" t="s">
        <v>93</v>
      </c>
      <c r="B27" s="848" t="s">
        <v>587</v>
      </c>
      <c r="C27" s="828" t="s">
        <v>588</v>
      </c>
      <c r="D27" s="823">
        <v>0</v>
      </c>
      <c r="E27" s="824"/>
      <c r="F27" s="825">
        <v>135247</v>
      </c>
      <c r="G27" s="849">
        <v>199000000</v>
      </c>
      <c r="H27" s="219">
        <v>200000</v>
      </c>
      <c r="I27" s="220">
        <v>185000</v>
      </c>
      <c r="J27" s="213">
        <v>22728</v>
      </c>
      <c r="K27" s="232"/>
    </row>
    <row r="28" spans="1:10" s="203" customFormat="1" ht="24.75" customHeight="1">
      <c r="A28" s="807" t="s">
        <v>94</v>
      </c>
      <c r="B28" s="841" t="s">
        <v>589</v>
      </c>
      <c r="C28" s="817" t="s">
        <v>197</v>
      </c>
      <c r="D28" s="818">
        <v>0</v>
      </c>
      <c r="E28" s="819"/>
      <c r="F28" s="818">
        <v>2009541</v>
      </c>
      <c r="G28" s="842">
        <f>SUM(G29:G30)</f>
        <v>440550000</v>
      </c>
      <c r="H28" s="219">
        <v>500000</v>
      </c>
      <c r="I28" s="220">
        <v>450000</v>
      </c>
      <c r="J28" s="213">
        <v>397749</v>
      </c>
    </row>
    <row r="29" spans="1:10" ht="24.75" customHeight="1">
      <c r="A29" s="810" t="s">
        <v>95</v>
      </c>
      <c r="B29" s="847" t="s">
        <v>590</v>
      </c>
      <c r="C29" s="829" t="s">
        <v>591</v>
      </c>
      <c r="D29" s="830">
        <v>111777</v>
      </c>
      <c r="E29" s="831">
        <v>107336</v>
      </c>
      <c r="F29" s="830">
        <v>115228</v>
      </c>
      <c r="G29" s="849">
        <v>346890000</v>
      </c>
      <c r="H29" s="221" t="e">
        <v>#REF!</v>
      </c>
      <c r="I29" s="212" t="e">
        <v>#REF!</v>
      </c>
      <c r="J29" s="213">
        <v>-420</v>
      </c>
    </row>
    <row r="30" spans="1:12" ht="24.75" customHeight="1">
      <c r="A30" s="811" t="s">
        <v>96</v>
      </c>
      <c r="B30" s="847" t="s">
        <v>592</v>
      </c>
      <c r="C30" s="829" t="s">
        <v>593</v>
      </c>
      <c r="D30" s="830">
        <v>1468300</v>
      </c>
      <c r="E30" s="831">
        <v>977143</v>
      </c>
      <c r="F30" s="830">
        <v>3526649.535</v>
      </c>
      <c r="G30" s="849">
        <v>93660000</v>
      </c>
      <c r="H30" s="221" t="e">
        <v>#REF!</v>
      </c>
      <c r="I30" s="212" t="e">
        <v>#REF!</v>
      </c>
      <c r="J30" s="213">
        <v>159107.6000000001</v>
      </c>
      <c r="L30" s="232"/>
    </row>
    <row r="31" spans="1:10" ht="24.75" customHeight="1">
      <c r="A31" s="811" t="s">
        <v>97</v>
      </c>
      <c r="B31" s="843" t="s">
        <v>594</v>
      </c>
      <c r="C31" s="820" t="s">
        <v>29</v>
      </c>
      <c r="D31" s="818">
        <v>7700</v>
      </c>
      <c r="E31" s="819">
        <v>2950</v>
      </c>
      <c r="F31" s="818">
        <v>23007</v>
      </c>
      <c r="G31" s="842">
        <f>SUM(G32:G33)</f>
        <v>347000000</v>
      </c>
      <c r="H31" s="221">
        <v>24150</v>
      </c>
      <c r="I31" s="212">
        <v>22150</v>
      </c>
      <c r="J31" s="213">
        <v>0</v>
      </c>
    </row>
    <row r="32" spans="1:10" ht="24.75" customHeight="1">
      <c r="A32" s="809" t="s">
        <v>98</v>
      </c>
      <c r="B32" s="845" t="s">
        <v>595</v>
      </c>
      <c r="C32" s="828" t="s">
        <v>596</v>
      </c>
      <c r="D32" s="823">
        <v>0</v>
      </c>
      <c r="E32" s="824"/>
      <c r="F32" s="825">
        <v>200</v>
      </c>
      <c r="G32" s="846">
        <v>0</v>
      </c>
      <c r="H32" s="219">
        <v>150</v>
      </c>
      <c r="I32" s="220">
        <v>150</v>
      </c>
      <c r="J32" s="213">
        <v>0</v>
      </c>
    </row>
    <row r="33" spans="1:10" ht="24.75" customHeight="1">
      <c r="A33" s="809" t="s">
        <v>99</v>
      </c>
      <c r="B33" s="845" t="s">
        <v>597</v>
      </c>
      <c r="C33" s="828" t="s">
        <v>598</v>
      </c>
      <c r="D33" s="823">
        <v>7700</v>
      </c>
      <c r="E33" s="824">
        <v>2950</v>
      </c>
      <c r="F33" s="825">
        <v>22807</v>
      </c>
      <c r="G33" s="849">
        <v>347000000</v>
      </c>
      <c r="H33" s="219">
        <v>24000</v>
      </c>
      <c r="I33" s="220">
        <v>22000</v>
      </c>
      <c r="J33" s="213">
        <v>0</v>
      </c>
    </row>
    <row r="34" spans="1:10" ht="24.75" customHeight="1">
      <c r="A34" s="809"/>
      <c r="B34" s="845"/>
      <c r="C34" s="820" t="s">
        <v>613</v>
      </c>
      <c r="D34" s="820"/>
      <c r="E34" s="820"/>
      <c r="F34" s="820"/>
      <c r="G34" s="842">
        <v>310000000</v>
      </c>
      <c r="H34" s="219"/>
      <c r="I34" s="220"/>
      <c r="J34" s="213"/>
    </row>
    <row r="35" spans="1:10" ht="24.75" customHeight="1" thickBot="1">
      <c r="A35" s="809"/>
      <c r="B35" s="845"/>
      <c r="C35" s="820" t="s">
        <v>700</v>
      </c>
      <c r="D35" s="820"/>
      <c r="E35" s="820"/>
      <c r="F35" s="820"/>
      <c r="G35" s="842">
        <f>SUM(G14+G15+G16+G17+G18+G21+G22+G28+G31+G34)</f>
        <v>5524532567</v>
      </c>
      <c r="H35" s="219"/>
      <c r="I35" s="220"/>
      <c r="J35" s="213"/>
    </row>
    <row r="36" spans="1:10" s="203" customFormat="1" ht="24.75" customHeight="1" thickBot="1">
      <c r="A36" s="812" t="s">
        <v>33</v>
      </c>
      <c r="B36" s="843" t="s">
        <v>599</v>
      </c>
      <c r="C36" s="820" t="s">
        <v>600</v>
      </c>
      <c r="D36" s="832">
        <v>15961940</v>
      </c>
      <c r="E36" s="833">
        <v>15963149</v>
      </c>
      <c r="F36" s="832">
        <v>18697847.902000003</v>
      </c>
      <c r="G36" s="850">
        <v>0</v>
      </c>
      <c r="H36" s="223" t="e">
        <v>#REF!</v>
      </c>
      <c r="I36" s="222" t="e">
        <v>#REF!</v>
      </c>
      <c r="J36" s="213">
        <v>707333.8860000037</v>
      </c>
    </row>
    <row r="37" spans="1:9" s="203" customFormat="1" ht="24.75" customHeight="1" thickBot="1">
      <c r="A37" s="812"/>
      <c r="B37" s="851"/>
      <c r="C37" s="852" t="s">
        <v>101</v>
      </c>
      <c r="D37" s="853">
        <v>16072255</v>
      </c>
      <c r="E37" s="854">
        <v>16171081</v>
      </c>
      <c r="F37" s="854">
        <v>19983710.414000005</v>
      </c>
      <c r="G37" s="855">
        <f>SUM(G14+G15+G16+G17+G18+G21+G22+G28+G31+G34)</f>
        <v>5524532567</v>
      </c>
      <c r="H37" s="224" t="e">
        <v>#REF!</v>
      </c>
      <c r="I37" s="225" t="e">
        <v>#REF!</v>
      </c>
    </row>
    <row r="38" spans="1:8" ht="15.75">
      <c r="A38" s="227"/>
      <c r="B38" s="227"/>
      <c r="C38" s="214"/>
      <c r="D38" s="814"/>
      <c r="E38" s="814"/>
      <c r="F38" s="228"/>
      <c r="G38" s="229"/>
      <c r="H38" s="230"/>
    </row>
    <row r="39" spans="1:8" ht="12.75">
      <c r="A39" s="231"/>
      <c r="B39" s="231"/>
      <c r="C39" s="214" t="s">
        <v>45</v>
      </c>
      <c r="D39" s="230"/>
      <c r="E39" s="230"/>
      <c r="F39" s="214"/>
      <c r="G39" s="229"/>
      <c r="H39" s="214"/>
    </row>
    <row r="40" spans="1:8" ht="12.75">
      <c r="A40" s="231"/>
      <c r="B40" s="231"/>
      <c r="C40" s="214"/>
      <c r="D40" s="214"/>
      <c r="E40" s="214"/>
      <c r="F40" s="214"/>
      <c r="G40" s="229"/>
      <c r="H40" s="214"/>
    </row>
    <row r="41" spans="1:8" ht="12.75">
      <c r="A41" s="227"/>
      <c r="B41" s="227"/>
      <c r="C41" s="214"/>
      <c r="D41" s="214"/>
      <c r="E41" s="230"/>
      <c r="F41" s="214"/>
      <c r="G41" s="232"/>
      <c r="H41" s="214"/>
    </row>
    <row r="42" spans="1:7" ht="12.75">
      <c r="A42" s="214"/>
      <c r="B42" s="214"/>
      <c r="D42" s="232"/>
      <c r="E42" s="230"/>
      <c r="G42" s="233"/>
    </row>
    <row r="43" spans="1:7" ht="12.75">
      <c r="A43" s="214"/>
      <c r="B43" s="214"/>
      <c r="E43" s="230"/>
      <c r="G43" s="233"/>
    </row>
    <row r="44" spans="1:5" ht="12.75">
      <c r="A44" s="214"/>
      <c r="B44" s="214"/>
      <c r="E44" s="230"/>
    </row>
    <row r="45" spans="1:6" ht="12.75">
      <c r="A45" s="214"/>
      <c r="B45" s="214"/>
      <c r="E45" s="232"/>
      <c r="F45" s="232"/>
    </row>
    <row r="46" spans="1:7" ht="12.75">
      <c r="A46" s="214"/>
      <c r="B46" s="214"/>
      <c r="G46" s="201"/>
    </row>
    <row r="47" spans="1:7" ht="12.75">
      <c r="A47" s="214"/>
      <c r="B47" s="214"/>
      <c r="G47" s="201"/>
    </row>
    <row r="48" spans="1:7" ht="12.75">
      <c r="A48" s="214"/>
      <c r="B48" s="214"/>
      <c r="G48" s="201"/>
    </row>
    <row r="49" spans="1:7" ht="12.75">
      <c r="A49" s="214"/>
      <c r="B49" s="214"/>
      <c r="G49" s="201"/>
    </row>
    <row r="50" spans="1:7" ht="12.75">
      <c r="A50" s="214"/>
      <c r="B50" s="214"/>
      <c r="G50" s="201"/>
    </row>
    <row r="51" spans="1:7" ht="12.75">
      <c r="A51" s="214"/>
      <c r="B51" s="214"/>
      <c r="G51" s="201"/>
    </row>
    <row r="52" spans="1:7" ht="12.75">
      <c r="A52" s="214"/>
      <c r="B52" s="214"/>
      <c r="G52" s="201"/>
    </row>
    <row r="53" spans="1:7" ht="12.75">
      <c r="A53" s="214"/>
      <c r="B53" s="214"/>
      <c r="G53" s="201"/>
    </row>
    <row r="54" spans="1:7" ht="12.75">
      <c r="A54" s="214"/>
      <c r="B54" s="214"/>
      <c r="G54" s="201"/>
    </row>
    <row r="55" spans="1:7" ht="12.75">
      <c r="A55" s="214"/>
      <c r="B55" s="214"/>
      <c r="G55" s="201"/>
    </row>
    <row r="56" spans="1:7" ht="12.75">
      <c r="A56" s="214"/>
      <c r="B56" s="214"/>
      <c r="G56" s="201"/>
    </row>
    <row r="57" spans="1:7" ht="12.75">
      <c r="A57" s="214"/>
      <c r="B57" s="214"/>
      <c r="G57" s="201"/>
    </row>
    <row r="58" spans="1:7" ht="12.75">
      <c r="A58" s="214"/>
      <c r="B58" s="214"/>
      <c r="G58" s="201"/>
    </row>
    <row r="59" spans="1:7" ht="12.75">
      <c r="A59" s="214"/>
      <c r="B59" s="214"/>
      <c r="G59" s="201"/>
    </row>
    <row r="60" spans="1:7" ht="12.75">
      <c r="A60" s="214"/>
      <c r="B60" s="214"/>
      <c r="G60" s="201"/>
    </row>
    <row r="61" spans="1:7" ht="12.75">
      <c r="A61" s="214"/>
      <c r="B61" s="214"/>
      <c r="G61" s="201"/>
    </row>
    <row r="62" spans="1:7" ht="12.75">
      <c r="A62" s="214"/>
      <c r="B62" s="214"/>
      <c r="G62" s="201"/>
    </row>
    <row r="63" spans="1:7" ht="12.75">
      <c r="A63" s="214"/>
      <c r="B63" s="214"/>
      <c r="G63" s="201"/>
    </row>
    <row r="64" spans="1:7" ht="12.75">
      <c r="A64" s="214"/>
      <c r="B64" s="214"/>
      <c r="G64" s="201"/>
    </row>
    <row r="65" spans="1:7" ht="12.75">
      <c r="A65" s="214"/>
      <c r="B65" s="214"/>
      <c r="G65" s="201"/>
    </row>
    <row r="66" spans="1:7" ht="12.75">
      <c r="A66" s="214"/>
      <c r="B66" s="214"/>
      <c r="G66" s="201"/>
    </row>
    <row r="67" spans="1:7" ht="12.75">
      <c r="A67" s="214"/>
      <c r="B67" s="214"/>
      <c r="G67" s="201"/>
    </row>
    <row r="68" spans="1:7" ht="12.75">
      <c r="A68" s="214"/>
      <c r="B68" s="214"/>
      <c r="G68" s="201"/>
    </row>
  </sheetData>
  <sheetProtection/>
  <mergeCells count="4">
    <mergeCell ref="A6:I6"/>
    <mergeCell ref="A7:I7"/>
    <mergeCell ref="G9:G12"/>
    <mergeCell ref="B9:B12"/>
  </mergeCells>
  <printOptions horizontalCentered="1" verticalCentered="1"/>
  <pageMargins left="0.15748031496062992" right="0.15748031496062992" top="0.5118110236220472" bottom="0.5511811023622047" header="0.11811023622047245" footer="0.31496062992125984"/>
  <pageSetup horizontalDpi="300" verticalDpi="300" orientation="portrait" paperSize="9" scale="85" r:id="rId1"/>
  <headerFooter alignWithMargins="0">
    <oddHeader>&amp;LDunakeszi Város Önkormányzata
&amp;R2.sz.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zoomScale="80" zoomScaleNormal="80" zoomScalePageLayoutView="0" workbookViewId="0" topLeftCell="A1">
      <selection activeCell="M42" sqref="M42"/>
    </sheetView>
  </sheetViews>
  <sheetFormatPr defaultColWidth="9.00390625" defaultRowHeight="12.75"/>
  <cols>
    <col min="1" max="1" width="4.875" style="732" customWidth="1"/>
    <col min="2" max="2" width="7.75390625" style="804" customWidth="1"/>
    <col min="3" max="3" width="75.875" style="234" customWidth="1"/>
    <col min="4" max="5" width="10.75390625" style="234" hidden="1" customWidth="1"/>
    <col min="6" max="6" width="12.125" style="234" hidden="1" customWidth="1"/>
    <col min="7" max="7" width="16.625" style="275" bestFit="1" customWidth="1"/>
    <col min="8" max="9" width="10.75390625" style="234" hidden="1" customWidth="1"/>
    <col min="10" max="10" width="11.25390625" style="234" hidden="1" customWidth="1"/>
    <col min="11" max="11" width="9.125" style="234" customWidth="1"/>
    <col min="12" max="12" width="10.875" style="234" bestFit="1" customWidth="1"/>
    <col min="13" max="16384" width="9.125" style="234" customWidth="1"/>
  </cols>
  <sheetData>
    <row r="1" spans="1:9" ht="15.75">
      <c r="A1" s="727"/>
      <c r="B1" s="231"/>
      <c r="C1" s="201"/>
      <c r="G1" s="235"/>
      <c r="H1" s="236"/>
      <c r="I1" s="164" t="s">
        <v>102</v>
      </c>
    </row>
    <row r="2" spans="1:10" ht="15.75">
      <c r="A2" s="728"/>
      <c r="B2" s="792"/>
      <c r="C2" s="236"/>
      <c r="G2" s="235"/>
      <c r="H2" s="237"/>
      <c r="I2" s="164" t="s">
        <v>70</v>
      </c>
      <c r="J2" s="236"/>
    </row>
    <row r="3" spans="1:13" ht="15.75">
      <c r="A3" s="729"/>
      <c r="B3" s="237"/>
      <c r="C3" s="236"/>
      <c r="D3" s="238"/>
      <c r="E3" s="238"/>
      <c r="F3" s="238"/>
      <c r="G3" s="239"/>
      <c r="I3" s="237"/>
      <c r="J3" s="237"/>
      <c r="L3" s="240"/>
      <c r="M3" s="240"/>
    </row>
    <row r="4" spans="1:13" ht="15.75">
      <c r="A4" s="1115" t="s">
        <v>433</v>
      </c>
      <c r="B4" s="1115"/>
      <c r="C4" s="1115"/>
      <c r="D4" s="1115"/>
      <c r="E4" s="1115"/>
      <c r="F4" s="1115"/>
      <c r="G4" s="1115"/>
      <c r="H4" s="1115"/>
      <c r="I4" s="1115"/>
      <c r="J4" s="241"/>
      <c r="L4" s="240"/>
      <c r="M4" s="240"/>
    </row>
    <row r="5" spans="1:13" ht="15.75">
      <c r="A5" s="1116" t="s">
        <v>618</v>
      </c>
      <c r="B5" s="1116"/>
      <c r="C5" s="1116"/>
      <c r="D5" s="1116"/>
      <c r="E5" s="1116"/>
      <c r="F5" s="1116"/>
      <c r="G5" s="1116"/>
      <c r="H5" s="1116"/>
      <c r="I5" s="1116"/>
      <c r="J5" s="242"/>
      <c r="L5" s="240"/>
      <c r="M5" s="240"/>
    </row>
    <row r="6" spans="1:13" ht="16.5" thickBot="1">
      <c r="A6" s="730"/>
      <c r="B6" s="793"/>
      <c r="C6" s="201"/>
      <c r="D6" s="201"/>
      <c r="E6" s="201"/>
      <c r="F6" s="201"/>
      <c r="G6" s="243"/>
      <c r="H6" s="201"/>
      <c r="I6" s="201"/>
      <c r="J6" s="201"/>
      <c r="L6" s="240"/>
      <c r="M6" s="240"/>
    </row>
    <row r="7" spans="1:11" ht="12.75">
      <c r="A7" s="762" t="s">
        <v>45</v>
      </c>
      <c r="B7" s="794"/>
      <c r="C7" s="763" t="s">
        <v>45</v>
      </c>
      <c r="D7" s="764" t="s">
        <v>71</v>
      </c>
      <c r="E7" s="764" t="s">
        <v>64</v>
      </c>
      <c r="F7" s="769" t="s">
        <v>63</v>
      </c>
      <c r="G7" s="1117" t="s">
        <v>431</v>
      </c>
      <c r="H7" s="759" t="s">
        <v>63</v>
      </c>
      <c r="I7" s="204" t="s">
        <v>72</v>
      </c>
      <c r="J7" s="244"/>
      <c r="K7" s="240"/>
    </row>
    <row r="8" spans="1:11" ht="31.5">
      <c r="A8" s="765" t="s">
        <v>59</v>
      </c>
      <c r="B8" s="795" t="s">
        <v>483</v>
      </c>
      <c r="C8" s="245" t="s">
        <v>103</v>
      </c>
      <c r="D8" s="153" t="s">
        <v>57</v>
      </c>
      <c r="E8" s="153" t="s">
        <v>56</v>
      </c>
      <c r="F8" s="770" t="s">
        <v>54</v>
      </c>
      <c r="G8" s="1118"/>
      <c r="H8" s="760" t="s">
        <v>74</v>
      </c>
      <c r="I8" s="207" t="s">
        <v>74</v>
      </c>
      <c r="K8" s="240"/>
    </row>
    <row r="9" spans="1:11" ht="15.75">
      <c r="A9" s="765"/>
      <c r="B9" s="796"/>
      <c r="C9" s="245" t="s">
        <v>104</v>
      </c>
      <c r="D9" s="153" t="s">
        <v>50</v>
      </c>
      <c r="E9" s="153" t="s">
        <v>50</v>
      </c>
      <c r="F9" s="771" t="s">
        <v>46</v>
      </c>
      <c r="G9" s="1118"/>
      <c r="H9" s="760" t="s">
        <v>75</v>
      </c>
      <c r="I9" s="207" t="s">
        <v>75</v>
      </c>
      <c r="K9" s="240"/>
    </row>
    <row r="10" spans="1:11" ht="16.5" thickBot="1">
      <c r="A10" s="766"/>
      <c r="B10" s="796"/>
      <c r="C10" s="245" t="s">
        <v>45</v>
      </c>
      <c r="D10" s="733"/>
      <c r="E10" s="733"/>
      <c r="F10" s="772"/>
      <c r="G10" s="1118"/>
      <c r="H10" s="761" t="s">
        <v>46</v>
      </c>
      <c r="I10" s="209" t="s">
        <v>46</v>
      </c>
      <c r="K10" s="240"/>
    </row>
    <row r="11" spans="1:11" ht="15.75">
      <c r="A11" s="767"/>
      <c r="B11" s="797"/>
      <c r="C11" s="734">
        <v>2</v>
      </c>
      <c r="D11" s="735">
        <v>3</v>
      </c>
      <c r="E11" s="736">
        <v>4</v>
      </c>
      <c r="F11" s="773">
        <v>5</v>
      </c>
      <c r="G11" s="781">
        <v>3</v>
      </c>
      <c r="H11" s="210">
        <v>7</v>
      </c>
      <c r="I11" s="211">
        <v>8</v>
      </c>
      <c r="K11" s="240"/>
    </row>
    <row r="12" spans="1:12" ht="15.75">
      <c r="A12" s="767" t="s">
        <v>76</v>
      </c>
      <c r="B12" s="798" t="s">
        <v>563</v>
      </c>
      <c r="C12" s="738" t="s">
        <v>485</v>
      </c>
      <c r="D12" s="739">
        <v>10158375</v>
      </c>
      <c r="E12" s="739">
        <v>10949145</v>
      </c>
      <c r="F12" s="774">
        <v>9895513</v>
      </c>
      <c r="G12" s="782">
        <f>SUM(G18+G19)</f>
        <v>1284578591</v>
      </c>
      <c r="H12" s="246">
        <v>10403196</v>
      </c>
      <c r="I12" s="247">
        <v>10475359</v>
      </c>
      <c r="J12" s="248">
        <v>-161583</v>
      </c>
      <c r="K12" s="240"/>
      <c r="L12" s="248"/>
    </row>
    <row r="13" spans="1:29" ht="15.75">
      <c r="A13" s="767" t="s">
        <v>82</v>
      </c>
      <c r="B13" s="799" t="s">
        <v>484</v>
      </c>
      <c r="C13" s="740" t="s">
        <v>487</v>
      </c>
      <c r="D13" s="741">
        <v>2174856</v>
      </c>
      <c r="E13" s="741">
        <v>2572223</v>
      </c>
      <c r="F13" s="775">
        <v>2536696</v>
      </c>
      <c r="G13" s="786">
        <v>161688302</v>
      </c>
      <c r="H13" s="246">
        <v>2133259</v>
      </c>
      <c r="I13" s="247">
        <v>2242937</v>
      </c>
      <c r="J13" s="248">
        <v>-192533</v>
      </c>
      <c r="K13" s="249"/>
      <c r="L13" s="250"/>
      <c r="M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</row>
    <row r="14" spans="1:11" ht="15.75">
      <c r="A14" s="767" t="s">
        <v>85</v>
      </c>
      <c r="B14" s="797" t="s">
        <v>488</v>
      </c>
      <c r="C14" s="742" t="s">
        <v>489</v>
      </c>
      <c r="D14" s="743">
        <v>305160</v>
      </c>
      <c r="E14" s="744">
        <v>390687</v>
      </c>
      <c r="F14" s="776">
        <v>382233</v>
      </c>
      <c r="G14" s="786">
        <v>724080170</v>
      </c>
      <c r="H14" s="251">
        <v>154499</v>
      </c>
      <c r="I14" s="252">
        <v>156750</v>
      </c>
      <c r="J14" s="248">
        <v>-29810</v>
      </c>
      <c r="K14" s="240" t="s">
        <v>45</v>
      </c>
    </row>
    <row r="15" spans="1:11" ht="15.75">
      <c r="A15" s="767" t="s">
        <v>88</v>
      </c>
      <c r="B15" s="797" t="s">
        <v>490</v>
      </c>
      <c r="C15" s="742" t="s">
        <v>491</v>
      </c>
      <c r="D15" s="743">
        <v>1229865</v>
      </c>
      <c r="E15" s="744">
        <v>1395918</v>
      </c>
      <c r="F15" s="776">
        <v>1431813</v>
      </c>
      <c r="G15" s="786">
        <v>349425319</v>
      </c>
      <c r="H15" s="251">
        <v>1390900</v>
      </c>
      <c r="I15" s="252">
        <v>1440627</v>
      </c>
      <c r="J15" s="248">
        <v>-94218</v>
      </c>
      <c r="K15" s="240"/>
    </row>
    <row r="16" spans="1:11" ht="15.75">
      <c r="A16" s="767" t="s">
        <v>89</v>
      </c>
      <c r="B16" s="797" t="s">
        <v>492</v>
      </c>
      <c r="C16" s="742" t="s">
        <v>493</v>
      </c>
      <c r="D16" s="743">
        <v>304001</v>
      </c>
      <c r="E16" s="744">
        <v>384677</v>
      </c>
      <c r="F16" s="776">
        <v>262425</v>
      </c>
      <c r="G16" s="786">
        <v>49384800</v>
      </c>
      <c r="H16" s="251">
        <v>150000</v>
      </c>
      <c r="I16" s="252">
        <v>167000</v>
      </c>
      <c r="J16" s="248">
        <v>-35000</v>
      </c>
      <c r="K16" s="240"/>
    </row>
    <row r="17" spans="1:11" ht="15.75">
      <c r="A17" s="767" t="s">
        <v>91</v>
      </c>
      <c r="B17" s="800"/>
      <c r="C17" s="740" t="s">
        <v>495</v>
      </c>
      <c r="D17" s="745">
        <v>7982800</v>
      </c>
      <c r="E17" s="745">
        <v>8376922</v>
      </c>
      <c r="F17" s="777">
        <v>7358817</v>
      </c>
      <c r="G17" s="786"/>
      <c r="H17" s="253">
        <v>8269937</v>
      </c>
      <c r="I17" s="254">
        <v>8232422</v>
      </c>
      <c r="J17" s="248">
        <v>30950</v>
      </c>
      <c r="K17" s="240"/>
    </row>
    <row r="18" spans="1:11" ht="15.75">
      <c r="A18" s="767" t="s">
        <v>95</v>
      </c>
      <c r="B18" s="800" t="s">
        <v>486</v>
      </c>
      <c r="C18" s="746" t="s">
        <v>304</v>
      </c>
      <c r="D18" s="745"/>
      <c r="E18" s="745"/>
      <c r="F18" s="777"/>
      <c r="G18" s="784">
        <f>SUM(G13:G17)</f>
        <v>1284578591</v>
      </c>
      <c r="H18" s="253"/>
      <c r="I18" s="254"/>
      <c r="J18" s="248"/>
      <c r="K18" s="240"/>
    </row>
    <row r="19" spans="1:29" ht="15.75">
      <c r="A19" s="767" t="s">
        <v>96</v>
      </c>
      <c r="B19" s="797" t="s">
        <v>496</v>
      </c>
      <c r="C19" s="747" t="s">
        <v>498</v>
      </c>
      <c r="D19" s="741">
        <v>6418399</v>
      </c>
      <c r="E19" s="741">
        <v>6902082</v>
      </c>
      <c r="F19" s="775">
        <v>6650813</v>
      </c>
      <c r="G19" s="783"/>
      <c r="H19" s="246">
        <v>6555626</v>
      </c>
      <c r="I19" s="247">
        <v>6519415</v>
      </c>
      <c r="J19" s="248">
        <v>30000</v>
      </c>
      <c r="K19" s="249"/>
      <c r="L19" s="250"/>
      <c r="M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</row>
    <row r="20" spans="1:11" ht="15.75">
      <c r="A20" s="767" t="s">
        <v>100</v>
      </c>
      <c r="B20" s="798" t="s">
        <v>494</v>
      </c>
      <c r="C20" s="748" t="s">
        <v>497</v>
      </c>
      <c r="D20" s="749">
        <v>4957689</v>
      </c>
      <c r="E20" s="750">
        <v>4970206</v>
      </c>
      <c r="F20" s="778">
        <v>4720813</v>
      </c>
      <c r="G20" s="785">
        <f>SUM(G21:G22)</f>
        <v>0</v>
      </c>
      <c r="H20" s="251">
        <v>5280626</v>
      </c>
      <c r="I20" s="252">
        <v>5269415</v>
      </c>
      <c r="J20" s="248">
        <v>0</v>
      </c>
      <c r="K20" s="240"/>
    </row>
    <row r="21" spans="1:11" ht="15.75">
      <c r="A21" s="767" t="s">
        <v>207</v>
      </c>
      <c r="B21" s="797" t="s">
        <v>564</v>
      </c>
      <c r="C21" s="747" t="s">
        <v>497</v>
      </c>
      <c r="D21" s="743"/>
      <c r="E21" s="744"/>
      <c r="F21" s="776"/>
      <c r="G21" s="784"/>
      <c r="H21" s="251"/>
      <c r="I21" s="252"/>
      <c r="J21" s="248"/>
      <c r="K21" s="240"/>
    </row>
    <row r="22" spans="1:11" ht="15.75">
      <c r="A22" s="767" t="s">
        <v>208</v>
      </c>
      <c r="B22" s="797" t="s">
        <v>565</v>
      </c>
      <c r="C22" s="747" t="s">
        <v>499</v>
      </c>
      <c r="D22" s="743">
        <v>1021710</v>
      </c>
      <c r="E22" s="744">
        <v>1336122</v>
      </c>
      <c r="F22" s="776">
        <v>1330000</v>
      </c>
      <c r="G22" s="784"/>
      <c r="H22" s="251">
        <v>910000</v>
      </c>
      <c r="I22" s="252">
        <v>920000</v>
      </c>
      <c r="J22" s="248">
        <v>20000</v>
      </c>
      <c r="K22" s="240"/>
    </row>
    <row r="23" spans="1:11" ht="15.75">
      <c r="A23" s="767" t="s">
        <v>209</v>
      </c>
      <c r="B23" s="738" t="s">
        <v>500</v>
      </c>
      <c r="C23" s="748" t="s">
        <v>42</v>
      </c>
      <c r="D23" s="749">
        <v>7982800</v>
      </c>
      <c r="E23" s="749">
        <v>8376922</v>
      </c>
      <c r="F23" s="778">
        <v>7358817</v>
      </c>
      <c r="G23" s="785">
        <f>SUM(G24+G27+G31+G33)</f>
        <v>2982800000</v>
      </c>
      <c r="H23" s="253">
        <v>8269937</v>
      </c>
      <c r="I23" s="254">
        <v>8232422</v>
      </c>
      <c r="J23" s="248">
        <v>30950</v>
      </c>
      <c r="K23" s="240"/>
    </row>
    <row r="24" spans="1:29" ht="15.75">
      <c r="A24" s="767" t="s">
        <v>210</v>
      </c>
      <c r="B24" s="797" t="s">
        <v>501</v>
      </c>
      <c r="C24" s="805" t="s">
        <v>502</v>
      </c>
      <c r="D24" s="741">
        <v>6418399</v>
      </c>
      <c r="E24" s="741">
        <v>6902082</v>
      </c>
      <c r="F24" s="775">
        <v>6650813</v>
      </c>
      <c r="G24" s="783">
        <f>SUM(G25:G26)</f>
        <v>800000000</v>
      </c>
      <c r="H24" s="246">
        <v>6555626</v>
      </c>
      <c r="I24" s="247">
        <v>6519415</v>
      </c>
      <c r="J24" s="248">
        <v>30000</v>
      </c>
      <c r="K24" s="249"/>
      <c r="L24" s="250"/>
      <c r="M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</row>
    <row r="25" spans="1:11" ht="15.75">
      <c r="A25" s="767" t="s">
        <v>211</v>
      </c>
      <c r="B25" s="797"/>
      <c r="C25" s="747" t="s">
        <v>105</v>
      </c>
      <c r="D25" s="743">
        <v>1021710</v>
      </c>
      <c r="E25" s="744">
        <v>1336122</v>
      </c>
      <c r="F25" s="776">
        <v>1330000</v>
      </c>
      <c r="G25" s="786">
        <v>650000000</v>
      </c>
      <c r="H25" s="251">
        <v>910000</v>
      </c>
      <c r="I25" s="252">
        <v>920000</v>
      </c>
      <c r="J25" s="248">
        <v>20000</v>
      </c>
      <c r="K25" s="240"/>
    </row>
    <row r="26" spans="1:11" ht="15.75">
      <c r="A26" s="767" t="s">
        <v>536</v>
      </c>
      <c r="B26" s="797"/>
      <c r="C26" s="747" t="s">
        <v>106</v>
      </c>
      <c r="D26" s="743">
        <v>188987</v>
      </c>
      <c r="E26" s="744">
        <v>380514</v>
      </c>
      <c r="F26" s="776">
        <v>390000</v>
      </c>
      <c r="G26" s="786">
        <v>150000000</v>
      </c>
      <c r="H26" s="251">
        <v>165000</v>
      </c>
      <c r="I26" s="252">
        <v>160000</v>
      </c>
      <c r="J26" s="248">
        <v>10000</v>
      </c>
      <c r="K26" s="240"/>
    </row>
    <row r="27" spans="1:11" ht="15.75">
      <c r="A27" s="767" t="s">
        <v>537</v>
      </c>
      <c r="B27" s="797" t="s">
        <v>507</v>
      </c>
      <c r="C27" s="805" t="s">
        <v>503</v>
      </c>
      <c r="D27" s="743"/>
      <c r="E27" s="744"/>
      <c r="F27" s="776"/>
      <c r="G27" s="784">
        <f>SUM(G28:G30)</f>
        <v>2140700000</v>
      </c>
      <c r="H27" s="251"/>
      <c r="I27" s="252"/>
      <c r="J27" s="248"/>
      <c r="K27" s="240"/>
    </row>
    <row r="28" spans="1:11" ht="15.75">
      <c r="A28" s="767" t="s">
        <v>538</v>
      </c>
      <c r="B28" s="797"/>
      <c r="C28" s="747" t="s">
        <v>504</v>
      </c>
      <c r="D28" s="743">
        <v>4957689</v>
      </c>
      <c r="E28" s="744">
        <v>4970206</v>
      </c>
      <c r="F28" s="776">
        <v>4720813</v>
      </c>
      <c r="G28" s="786">
        <v>2000000000</v>
      </c>
      <c r="H28" s="251">
        <v>5280626</v>
      </c>
      <c r="I28" s="252">
        <v>5269415</v>
      </c>
      <c r="J28" s="248">
        <v>0</v>
      </c>
      <c r="K28" s="240"/>
    </row>
    <row r="29" spans="1:11" ht="15.75">
      <c r="A29" s="767" t="s">
        <v>539</v>
      </c>
      <c r="B29" s="797"/>
      <c r="C29" s="747" t="s">
        <v>409</v>
      </c>
      <c r="D29" s="743"/>
      <c r="E29" s="744"/>
      <c r="F29" s="776"/>
      <c r="G29" s="786">
        <v>700000</v>
      </c>
      <c r="H29" s="251"/>
      <c r="I29" s="252"/>
      <c r="J29" s="248"/>
      <c r="K29" s="240"/>
    </row>
    <row r="30" spans="1:11" ht="15.75">
      <c r="A30" s="767" t="s">
        <v>540</v>
      </c>
      <c r="B30" s="797"/>
      <c r="C30" s="747" t="s">
        <v>107</v>
      </c>
      <c r="D30" s="743">
        <v>736199</v>
      </c>
      <c r="E30" s="744">
        <v>764978</v>
      </c>
      <c r="F30" s="776">
        <v>296000</v>
      </c>
      <c r="G30" s="786">
        <v>140000000</v>
      </c>
      <c r="H30" s="251">
        <v>750000</v>
      </c>
      <c r="I30" s="252">
        <v>756000</v>
      </c>
      <c r="J30" s="248">
        <v>4000</v>
      </c>
      <c r="K30" s="240"/>
    </row>
    <row r="31" spans="1:11" ht="15.75">
      <c r="A31" s="767" t="s">
        <v>541</v>
      </c>
      <c r="B31" s="797"/>
      <c r="C31" s="805" t="s">
        <v>505</v>
      </c>
      <c r="D31" s="743">
        <v>188987</v>
      </c>
      <c r="E31" s="744">
        <v>380514</v>
      </c>
      <c r="F31" s="776">
        <v>390000</v>
      </c>
      <c r="G31" s="784">
        <f>SUM(G32:G32)</f>
        <v>100000</v>
      </c>
      <c r="H31" s="251">
        <v>165000</v>
      </c>
      <c r="I31" s="252">
        <v>160000</v>
      </c>
      <c r="J31" s="248">
        <v>10000</v>
      </c>
      <c r="K31" s="240"/>
    </row>
    <row r="32" spans="1:11" ht="15.75">
      <c r="A32" s="767" t="s">
        <v>542</v>
      </c>
      <c r="B32" s="797"/>
      <c r="C32" s="747" t="s">
        <v>506</v>
      </c>
      <c r="D32" s="743">
        <v>37169</v>
      </c>
      <c r="E32" s="744">
        <v>90217</v>
      </c>
      <c r="F32" s="776">
        <v>90000</v>
      </c>
      <c r="G32" s="786">
        <v>100000</v>
      </c>
      <c r="H32" s="251">
        <v>70000</v>
      </c>
      <c r="I32" s="252">
        <v>70000</v>
      </c>
      <c r="J32" s="248"/>
      <c r="K32" s="240"/>
    </row>
    <row r="33" spans="1:29" ht="15.75">
      <c r="A33" s="767" t="s">
        <v>543</v>
      </c>
      <c r="B33" s="797" t="s">
        <v>508</v>
      </c>
      <c r="C33" s="747" t="s">
        <v>109</v>
      </c>
      <c r="D33" s="741">
        <v>1121767</v>
      </c>
      <c r="E33" s="741">
        <v>1054828</v>
      </c>
      <c r="F33" s="775">
        <v>296000</v>
      </c>
      <c r="G33" s="783">
        <f>SUM(G34)</f>
        <v>42000000</v>
      </c>
      <c r="H33" s="246">
        <v>1135000</v>
      </c>
      <c r="I33" s="247">
        <v>1141000</v>
      </c>
      <c r="J33" s="248">
        <v>4000</v>
      </c>
      <c r="K33" s="249"/>
      <c r="L33" s="250"/>
      <c r="M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</row>
    <row r="34" spans="1:11" ht="15.75">
      <c r="A34" s="767" t="s">
        <v>544</v>
      </c>
      <c r="B34" s="797"/>
      <c r="C34" s="747" t="s">
        <v>109</v>
      </c>
      <c r="D34" s="743">
        <v>736199</v>
      </c>
      <c r="E34" s="744">
        <v>764978</v>
      </c>
      <c r="F34" s="776">
        <v>296000</v>
      </c>
      <c r="G34" s="786">
        <v>42000000</v>
      </c>
      <c r="H34" s="251">
        <v>750000</v>
      </c>
      <c r="I34" s="252">
        <v>756000</v>
      </c>
      <c r="J34" s="248">
        <v>4000</v>
      </c>
      <c r="K34" s="240"/>
    </row>
    <row r="35" spans="1:11" ht="15.75" hidden="1">
      <c r="A35" s="767" t="s">
        <v>545</v>
      </c>
      <c r="B35" s="797"/>
      <c r="C35" s="747" t="s">
        <v>108</v>
      </c>
      <c r="D35" s="743"/>
      <c r="E35" s="743">
        <v>0</v>
      </c>
      <c r="F35" s="776">
        <v>0</v>
      </c>
      <c r="G35" s="784"/>
      <c r="H35" s="251"/>
      <c r="I35" s="252"/>
      <c r="J35" s="248">
        <v>0</v>
      </c>
      <c r="K35" s="240"/>
    </row>
    <row r="36" spans="1:11" ht="15.75">
      <c r="A36" s="767" t="s">
        <v>546</v>
      </c>
      <c r="B36" s="738" t="s">
        <v>509</v>
      </c>
      <c r="C36" s="751" t="s">
        <v>510</v>
      </c>
      <c r="D36" s="749">
        <v>4890960.5</v>
      </c>
      <c r="E36" s="749">
        <v>4630313</v>
      </c>
      <c r="F36" s="778">
        <v>3809104.1340000005</v>
      </c>
      <c r="G36" s="785">
        <f>SUM(G37:G42)</f>
        <v>303653976</v>
      </c>
      <c r="H36" s="255">
        <v>3521087</v>
      </c>
      <c r="I36" s="256">
        <v>3634610</v>
      </c>
      <c r="J36" s="248">
        <v>-180255.50000000093</v>
      </c>
      <c r="K36" s="240"/>
    </row>
    <row r="37" spans="1:29" ht="15.75">
      <c r="A37" s="767" t="s">
        <v>547</v>
      </c>
      <c r="B37" s="801" t="s">
        <v>511</v>
      </c>
      <c r="C37" s="740" t="s">
        <v>512</v>
      </c>
      <c r="D37" s="741">
        <v>4890960.5</v>
      </c>
      <c r="E37" s="741">
        <v>4630313</v>
      </c>
      <c r="F37" s="775">
        <v>3809104.1340000005</v>
      </c>
      <c r="G37" s="938">
        <v>229095500</v>
      </c>
      <c r="H37" s="246">
        <v>3521087</v>
      </c>
      <c r="I37" s="247">
        <v>3634610</v>
      </c>
      <c r="J37" s="248">
        <v>-180255.50000000093</v>
      </c>
      <c r="K37" s="249"/>
      <c r="L37" s="250"/>
      <c r="M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</row>
    <row r="38" spans="1:29" ht="15.75">
      <c r="A38" s="767" t="s">
        <v>548</v>
      </c>
      <c r="B38" s="797" t="s">
        <v>511</v>
      </c>
      <c r="C38" s="747" t="s">
        <v>513</v>
      </c>
      <c r="D38" s="743">
        <v>3340919.5</v>
      </c>
      <c r="E38" s="743">
        <v>3084556</v>
      </c>
      <c r="F38" s="776">
        <v>1787353.74</v>
      </c>
      <c r="G38" s="938">
        <v>7000000</v>
      </c>
      <c r="H38" s="257">
        <v>3334042</v>
      </c>
      <c r="I38" s="252">
        <v>3433168</v>
      </c>
      <c r="J38" s="248">
        <v>51304.49999999977</v>
      </c>
      <c r="K38" s="258"/>
      <c r="L38" s="250"/>
      <c r="M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</row>
    <row r="39" spans="1:29" ht="15.75">
      <c r="A39" s="767" t="s">
        <v>549</v>
      </c>
      <c r="B39" s="797" t="s">
        <v>511</v>
      </c>
      <c r="C39" s="747" t="s">
        <v>686</v>
      </c>
      <c r="D39" s="752">
        <v>178710</v>
      </c>
      <c r="E39" s="752">
        <v>177179</v>
      </c>
      <c r="F39" s="775">
        <v>657292.332</v>
      </c>
      <c r="G39" s="938">
        <v>5000000</v>
      </c>
      <c r="H39" s="259">
        <v>5800</v>
      </c>
      <c r="I39" s="260">
        <v>5900</v>
      </c>
      <c r="J39" s="248">
        <v>0</v>
      </c>
      <c r="K39" s="258"/>
      <c r="L39" s="250"/>
      <c r="M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</row>
    <row r="40" spans="1:29" ht="15.75">
      <c r="A40" s="767" t="s">
        <v>550</v>
      </c>
      <c r="B40" s="797" t="s">
        <v>515</v>
      </c>
      <c r="C40" s="747" t="s">
        <v>514</v>
      </c>
      <c r="D40" s="753">
        <v>96169</v>
      </c>
      <c r="E40" s="753">
        <v>94638</v>
      </c>
      <c r="F40" s="778">
        <v>140410.31500000006</v>
      </c>
      <c r="G40" s="786">
        <v>5000000</v>
      </c>
      <c r="H40" s="261">
        <v>5800</v>
      </c>
      <c r="I40" s="262">
        <v>5900</v>
      </c>
      <c r="J40" s="248">
        <v>0</v>
      </c>
      <c r="K40" s="258"/>
      <c r="L40" s="250"/>
      <c r="M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</row>
    <row r="41" spans="1:29" ht="15.75">
      <c r="A41" s="767" t="s">
        <v>551</v>
      </c>
      <c r="B41" s="797" t="s">
        <v>516</v>
      </c>
      <c r="C41" s="747" t="s">
        <v>517</v>
      </c>
      <c r="D41" s="753">
        <v>82541</v>
      </c>
      <c r="E41" s="753">
        <v>82541</v>
      </c>
      <c r="F41" s="778">
        <v>516882.017</v>
      </c>
      <c r="G41" s="786">
        <v>52828476</v>
      </c>
      <c r="H41" s="257"/>
      <c r="I41" s="252"/>
      <c r="J41" s="248">
        <v>0</v>
      </c>
      <c r="K41" s="258"/>
      <c r="L41" s="250"/>
      <c r="M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</row>
    <row r="42" spans="1:29" ht="15.75">
      <c r="A42" s="767" t="s">
        <v>552</v>
      </c>
      <c r="B42" s="797" t="s">
        <v>518</v>
      </c>
      <c r="C42" s="747" t="s">
        <v>519</v>
      </c>
      <c r="D42" s="752">
        <v>1200196</v>
      </c>
      <c r="E42" s="754">
        <v>1256274</v>
      </c>
      <c r="F42" s="779">
        <v>1098555.22</v>
      </c>
      <c r="G42" s="938">
        <v>4730000</v>
      </c>
      <c r="H42" s="257">
        <v>181245</v>
      </c>
      <c r="I42" s="252">
        <v>195542</v>
      </c>
      <c r="J42" s="248">
        <v>12520</v>
      </c>
      <c r="K42" s="258"/>
      <c r="L42" s="250"/>
      <c r="M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</row>
    <row r="43" spans="1:29" ht="15.75">
      <c r="A43" s="767" t="s">
        <v>553</v>
      </c>
      <c r="B43" s="738" t="s">
        <v>520</v>
      </c>
      <c r="C43" s="748" t="s">
        <v>521</v>
      </c>
      <c r="D43" s="739">
        <v>1817606.1</v>
      </c>
      <c r="E43" s="739">
        <v>444493</v>
      </c>
      <c r="F43" s="774">
        <v>947545</v>
      </c>
      <c r="G43" s="782">
        <f>SUM(G44:G45)</f>
        <v>3500000</v>
      </c>
      <c r="H43" s="246">
        <v>1257000</v>
      </c>
      <c r="I43" s="247">
        <v>1235700</v>
      </c>
      <c r="J43" s="248">
        <v>-323600</v>
      </c>
      <c r="K43" s="258"/>
      <c r="L43" s="250"/>
      <c r="M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</row>
    <row r="44" spans="1:29" ht="15.75">
      <c r="A44" s="767" t="s">
        <v>554</v>
      </c>
      <c r="B44" s="801" t="s">
        <v>522</v>
      </c>
      <c r="C44" s="740" t="s">
        <v>523</v>
      </c>
      <c r="D44" s="741">
        <v>356003</v>
      </c>
      <c r="E44" s="741">
        <v>117144</v>
      </c>
      <c r="F44" s="775">
        <v>384450</v>
      </c>
      <c r="G44" s="783">
        <v>0</v>
      </c>
      <c r="H44" s="246">
        <v>461000</v>
      </c>
      <c r="I44" s="247">
        <v>441000</v>
      </c>
      <c r="J44" s="248">
        <v>-138600</v>
      </c>
      <c r="K44" s="258"/>
      <c r="L44" s="250"/>
      <c r="M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</row>
    <row r="45" spans="1:29" ht="15.75">
      <c r="A45" s="767" t="s">
        <v>555</v>
      </c>
      <c r="B45" s="801" t="s">
        <v>522</v>
      </c>
      <c r="C45" s="755" t="s">
        <v>524</v>
      </c>
      <c r="D45" s="752">
        <v>351573</v>
      </c>
      <c r="E45" s="752">
        <v>116658</v>
      </c>
      <c r="F45" s="775">
        <v>384000</v>
      </c>
      <c r="G45" s="938">
        <v>3500000</v>
      </c>
      <c r="H45" s="257">
        <v>460000</v>
      </c>
      <c r="I45" s="263">
        <v>440000</v>
      </c>
      <c r="J45" s="248">
        <v>-138600</v>
      </c>
      <c r="K45" s="258"/>
      <c r="L45" s="250"/>
      <c r="M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</row>
    <row r="46" spans="1:29" ht="15.75">
      <c r="A46" s="767" t="s">
        <v>556</v>
      </c>
      <c r="B46" s="738" t="s">
        <v>525</v>
      </c>
      <c r="C46" s="748" t="s">
        <v>526</v>
      </c>
      <c r="D46" s="749">
        <v>461362</v>
      </c>
      <c r="E46" s="749">
        <v>306929</v>
      </c>
      <c r="F46" s="778">
        <v>495000</v>
      </c>
      <c r="G46" s="785">
        <f>SUM(G47)</f>
        <v>0</v>
      </c>
      <c r="H46" s="264">
        <v>781000</v>
      </c>
      <c r="I46" s="265">
        <v>779700</v>
      </c>
      <c r="J46" s="248">
        <v>-185000</v>
      </c>
      <c r="K46" s="258"/>
      <c r="L46" s="250"/>
      <c r="M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</row>
    <row r="47" spans="1:29" ht="15.75">
      <c r="A47" s="767" t="s">
        <v>557</v>
      </c>
      <c r="B47" s="800" t="s">
        <v>527</v>
      </c>
      <c r="C47" s="747" t="s">
        <v>528</v>
      </c>
      <c r="D47" s="756">
        <v>336748</v>
      </c>
      <c r="E47" s="756">
        <v>175990</v>
      </c>
      <c r="F47" s="777">
        <v>195000</v>
      </c>
      <c r="G47" s="784"/>
      <c r="H47" s="266">
        <v>180000</v>
      </c>
      <c r="I47" s="267">
        <v>145000</v>
      </c>
      <c r="J47" s="248">
        <v>5000</v>
      </c>
      <c r="K47" s="258"/>
      <c r="L47" s="250"/>
      <c r="M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</row>
    <row r="48" spans="1:29" ht="15.75">
      <c r="A48" s="767" t="s">
        <v>558</v>
      </c>
      <c r="B48" s="798" t="s">
        <v>529</v>
      </c>
      <c r="C48" s="748" t="s">
        <v>530</v>
      </c>
      <c r="D48" s="739">
        <v>0</v>
      </c>
      <c r="E48" s="757">
        <v>27000</v>
      </c>
      <c r="F48" s="774">
        <v>0</v>
      </c>
      <c r="G48" s="785">
        <f>SUM(G49)</f>
        <v>0</v>
      </c>
      <c r="H48" s="257"/>
      <c r="I48" s="263"/>
      <c r="J48" s="248">
        <v>0</v>
      </c>
      <c r="K48" s="258"/>
      <c r="L48" s="250"/>
      <c r="M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</row>
    <row r="49" spans="1:29" ht="15.75">
      <c r="A49" s="767" t="s">
        <v>559</v>
      </c>
      <c r="B49" s="800" t="s">
        <v>531</v>
      </c>
      <c r="C49" s="740" t="s">
        <v>532</v>
      </c>
      <c r="D49" s="745">
        <v>964033.1000000001</v>
      </c>
      <c r="E49" s="745">
        <v>20420</v>
      </c>
      <c r="F49" s="777">
        <v>41795</v>
      </c>
      <c r="G49" s="784"/>
      <c r="H49" s="264">
        <v>15000</v>
      </c>
      <c r="I49" s="265">
        <v>15000</v>
      </c>
      <c r="J49" s="248">
        <v>0</v>
      </c>
      <c r="K49" s="258"/>
      <c r="L49" s="250"/>
      <c r="M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</row>
    <row r="50" spans="1:29" ht="15.75">
      <c r="A50" s="767"/>
      <c r="B50" s="800"/>
      <c r="C50" s="1000" t="s">
        <v>699</v>
      </c>
      <c r="D50" s="1001"/>
      <c r="E50" s="1001"/>
      <c r="F50" s="776"/>
      <c r="G50" s="1002">
        <f>SUM(G12+G23+G36+G43)</f>
        <v>4574532567</v>
      </c>
      <c r="H50" s="998"/>
      <c r="I50" s="999"/>
      <c r="J50" s="248"/>
      <c r="K50" s="258"/>
      <c r="L50" s="250"/>
      <c r="M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</row>
    <row r="51" spans="1:29" ht="15.75">
      <c r="A51" s="767" t="s">
        <v>560</v>
      </c>
      <c r="B51" s="798" t="s">
        <v>533</v>
      </c>
      <c r="C51" s="748" t="s">
        <v>9</v>
      </c>
      <c r="D51" s="739">
        <v>67043.4</v>
      </c>
      <c r="E51" s="739">
        <v>20420</v>
      </c>
      <c r="F51" s="774">
        <v>41795</v>
      </c>
      <c r="G51" s="782">
        <f>SUM(G52)</f>
        <v>950000000</v>
      </c>
      <c r="H51" s="257">
        <v>15000</v>
      </c>
      <c r="I51" s="263">
        <v>15000</v>
      </c>
      <c r="J51" s="248">
        <v>0</v>
      </c>
      <c r="K51" s="258"/>
      <c r="L51" s="250"/>
      <c r="M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</row>
    <row r="52" spans="1:29" ht="16.5" thickBot="1">
      <c r="A52" s="767" t="s">
        <v>561</v>
      </c>
      <c r="B52" s="801" t="s">
        <v>534</v>
      </c>
      <c r="C52" s="740" t="s">
        <v>535</v>
      </c>
      <c r="D52" s="758">
        <v>32171</v>
      </c>
      <c r="E52" s="758">
        <v>24335</v>
      </c>
      <c r="F52" s="780">
        <v>2130.28</v>
      </c>
      <c r="G52" s="786">
        <v>950000000</v>
      </c>
      <c r="H52" s="264">
        <v>0</v>
      </c>
      <c r="I52" s="265">
        <v>0</v>
      </c>
      <c r="J52" s="248">
        <v>0</v>
      </c>
      <c r="K52" s="249"/>
      <c r="L52" s="250"/>
      <c r="M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</row>
    <row r="53" spans="1:29" ht="24.75" customHeight="1" thickBot="1">
      <c r="A53" s="787" t="s">
        <v>562</v>
      </c>
      <c r="B53" s="802"/>
      <c r="C53" s="788" t="s">
        <v>111</v>
      </c>
      <c r="D53" s="789">
        <v>18159392.6</v>
      </c>
      <c r="E53" s="789">
        <v>20660940</v>
      </c>
      <c r="F53" s="790">
        <v>19983710.413999997</v>
      </c>
      <c r="G53" s="791">
        <f>SUM(G12+G20+G23+G36+G43+G46+G48+G51)</f>
        <v>5524532567</v>
      </c>
      <c r="H53" s="268" t="e">
        <v>#REF!</v>
      </c>
      <c r="I53" s="269" t="e">
        <v>#REF!</v>
      </c>
      <c r="J53" s="248">
        <v>-665438.5</v>
      </c>
      <c r="K53" s="249"/>
      <c r="L53" s="270"/>
      <c r="M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</row>
    <row r="54" spans="1:29" ht="15.75">
      <c r="A54" s="731"/>
      <c r="B54" s="803"/>
      <c r="C54" s="250"/>
      <c r="D54" s="250"/>
      <c r="E54" s="250"/>
      <c r="F54" s="250"/>
      <c r="G54" s="271"/>
      <c r="H54" s="250"/>
      <c r="I54" s="250"/>
      <c r="J54" s="250"/>
      <c r="K54" s="249"/>
      <c r="L54" s="250"/>
      <c r="M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</row>
    <row r="55" spans="1:10" ht="15.75">
      <c r="A55" s="727"/>
      <c r="B55" s="231"/>
      <c r="C55" s="229"/>
      <c r="D55" s="228"/>
      <c r="E55" s="228"/>
      <c r="F55" s="228"/>
      <c r="G55" s="272"/>
      <c r="H55" s="230"/>
      <c r="I55" s="201"/>
      <c r="J55" s="248"/>
    </row>
    <row r="56" spans="1:10" ht="15.75">
      <c r="A56" s="727"/>
      <c r="B56" s="231"/>
      <c r="C56" s="229"/>
      <c r="D56" s="228"/>
      <c r="E56" s="228"/>
      <c r="F56" s="228"/>
      <c r="G56" s="272"/>
      <c r="H56" s="230"/>
      <c r="I56" s="201"/>
      <c r="J56" s="248"/>
    </row>
    <row r="57" spans="1:9" ht="15.75">
      <c r="A57" s="727"/>
      <c r="B57" s="231"/>
      <c r="C57" s="201"/>
      <c r="D57" s="232"/>
      <c r="E57" s="232"/>
      <c r="F57" s="232"/>
      <c r="G57" s="273"/>
      <c r="H57" s="232" t="e">
        <v>#REF!</v>
      </c>
      <c r="I57" s="201"/>
    </row>
    <row r="58" spans="1:9" ht="15.75">
      <c r="A58" s="727"/>
      <c r="B58" s="231"/>
      <c r="C58" s="201"/>
      <c r="D58" s="201"/>
      <c r="E58" s="201"/>
      <c r="F58" s="201"/>
      <c r="G58" s="273"/>
      <c r="H58" s="201"/>
      <c r="I58" s="201"/>
    </row>
    <row r="59" spans="1:9" ht="15.75">
      <c r="A59" s="730"/>
      <c r="B59" s="793"/>
      <c r="C59" s="201"/>
      <c r="D59" s="201"/>
      <c r="E59" s="201"/>
      <c r="F59" s="201"/>
      <c r="G59" s="273"/>
      <c r="H59" s="201"/>
      <c r="I59" s="201"/>
    </row>
    <row r="60" spans="1:10" ht="15.75">
      <c r="A60" s="730"/>
      <c r="B60" s="793"/>
      <c r="C60" s="201"/>
      <c r="D60" s="232"/>
      <c r="E60" s="201"/>
      <c r="F60" s="201"/>
      <c r="G60" s="273"/>
      <c r="H60" s="201"/>
      <c r="I60" s="201"/>
      <c r="J60" s="201"/>
    </row>
    <row r="61" spans="1:10" ht="15.75">
      <c r="A61" s="730"/>
      <c r="B61" s="793"/>
      <c r="C61" s="201"/>
      <c r="D61" s="201"/>
      <c r="E61" s="201"/>
      <c r="F61" s="201"/>
      <c r="G61" s="274"/>
      <c r="H61" s="201"/>
      <c r="I61" s="201"/>
      <c r="J61" s="201"/>
    </row>
    <row r="62" spans="1:10" ht="15.75">
      <c r="A62" s="730"/>
      <c r="B62" s="793"/>
      <c r="C62" s="201"/>
      <c r="D62" s="201"/>
      <c r="E62" s="201"/>
      <c r="F62" s="201"/>
      <c r="G62" s="243"/>
      <c r="H62" s="201"/>
      <c r="I62" s="201"/>
      <c r="J62" s="201"/>
    </row>
    <row r="63" spans="1:9" ht="15.75">
      <c r="A63" s="730"/>
      <c r="B63" s="793"/>
      <c r="C63" s="201"/>
      <c r="D63" s="201"/>
      <c r="E63" s="201"/>
      <c r="F63" s="201"/>
      <c r="G63" s="243"/>
      <c r="H63" s="201"/>
      <c r="I63" s="201"/>
    </row>
    <row r="64" spans="1:9" ht="15.75">
      <c r="A64" s="730"/>
      <c r="B64" s="793"/>
      <c r="C64" s="201"/>
      <c r="D64" s="201"/>
      <c r="E64" s="201"/>
      <c r="F64" s="201"/>
      <c r="G64" s="243"/>
      <c r="H64" s="201"/>
      <c r="I64" s="201"/>
    </row>
    <row r="65" spans="1:9" ht="15.75">
      <c r="A65" s="730"/>
      <c r="B65" s="793"/>
      <c r="C65" s="201"/>
      <c r="D65" s="201"/>
      <c r="E65" s="201"/>
      <c r="F65" s="201"/>
      <c r="G65" s="243"/>
      <c r="H65" s="201"/>
      <c r="I65" s="201"/>
    </row>
    <row r="66" spans="1:9" ht="15.75">
      <c r="A66" s="730"/>
      <c r="B66" s="793"/>
      <c r="C66" s="201"/>
      <c r="D66" s="201"/>
      <c r="E66" s="201"/>
      <c r="F66" s="201"/>
      <c r="G66" s="243"/>
      <c r="H66" s="201"/>
      <c r="I66" s="201"/>
    </row>
    <row r="67" spans="1:9" ht="15.75">
      <c r="A67" s="730"/>
      <c r="B67" s="793"/>
      <c r="C67" s="201"/>
      <c r="D67" s="201"/>
      <c r="E67" s="201"/>
      <c r="F67" s="201"/>
      <c r="G67" s="243"/>
      <c r="H67" s="201"/>
      <c r="I67" s="201"/>
    </row>
    <row r="68" spans="1:9" ht="15.75">
      <c r="A68" s="730"/>
      <c r="B68" s="793"/>
      <c r="C68" s="201"/>
      <c r="D68" s="201"/>
      <c r="E68" s="201"/>
      <c r="F68" s="201"/>
      <c r="G68" s="243"/>
      <c r="H68" s="201"/>
      <c r="I68" s="201"/>
    </row>
    <row r="69" spans="1:9" ht="15.75">
      <c r="A69" s="730"/>
      <c r="B69" s="793"/>
      <c r="C69" s="201"/>
      <c r="D69" s="201"/>
      <c r="E69" s="201"/>
      <c r="F69" s="201"/>
      <c r="G69" s="243"/>
      <c r="H69" s="201"/>
      <c r="I69" s="201"/>
    </row>
    <row r="70" spans="1:9" ht="15.75">
      <c r="A70" s="730"/>
      <c r="B70" s="793"/>
      <c r="C70" s="201"/>
      <c r="D70" s="201"/>
      <c r="E70" s="201"/>
      <c r="F70" s="201"/>
      <c r="G70" s="243"/>
      <c r="H70" s="201"/>
      <c r="I70" s="201"/>
    </row>
    <row r="71" spans="1:9" ht="15.75">
      <c r="A71" s="730"/>
      <c r="B71" s="793"/>
      <c r="C71" s="201"/>
      <c r="D71" s="201"/>
      <c r="E71" s="201"/>
      <c r="F71" s="201"/>
      <c r="G71" s="243"/>
      <c r="H71" s="201"/>
      <c r="I71" s="201"/>
    </row>
    <row r="72" spans="1:9" ht="15.75">
      <c r="A72" s="730"/>
      <c r="B72" s="793"/>
      <c r="C72" s="201"/>
      <c r="D72" s="201"/>
      <c r="E72" s="201"/>
      <c r="F72" s="201"/>
      <c r="G72" s="243"/>
      <c r="H72" s="201"/>
      <c r="I72" s="201"/>
    </row>
    <row r="73" spans="1:9" ht="15.75">
      <c r="A73" s="730"/>
      <c r="B73" s="793"/>
      <c r="C73" s="201"/>
      <c r="D73" s="201"/>
      <c r="E73" s="201"/>
      <c r="F73" s="201"/>
      <c r="G73" s="243"/>
      <c r="H73" s="201"/>
      <c r="I73" s="201"/>
    </row>
    <row r="74" spans="1:9" ht="15.75">
      <c r="A74" s="730"/>
      <c r="B74" s="793"/>
      <c r="C74" s="201"/>
      <c r="D74" s="201"/>
      <c r="E74" s="201"/>
      <c r="F74" s="201"/>
      <c r="G74" s="243"/>
      <c r="H74" s="201"/>
      <c r="I74" s="201"/>
    </row>
    <row r="75" spans="1:9" ht="15.75">
      <c r="A75" s="730"/>
      <c r="B75" s="793"/>
      <c r="C75" s="201"/>
      <c r="D75" s="201"/>
      <c r="E75" s="201"/>
      <c r="F75" s="201"/>
      <c r="G75" s="243"/>
      <c r="H75" s="201"/>
      <c r="I75" s="201"/>
    </row>
    <row r="76" spans="1:9" ht="15.75">
      <c r="A76" s="730"/>
      <c r="B76" s="793"/>
      <c r="C76" s="201"/>
      <c r="D76" s="201"/>
      <c r="E76" s="201"/>
      <c r="F76" s="201"/>
      <c r="G76" s="243"/>
      <c r="H76" s="201"/>
      <c r="I76" s="201"/>
    </row>
    <row r="77" spans="1:9" ht="15.75">
      <c r="A77" s="730"/>
      <c r="B77" s="793"/>
      <c r="C77" s="201"/>
      <c r="D77" s="201"/>
      <c r="E77" s="201"/>
      <c r="F77" s="201"/>
      <c r="G77" s="243"/>
      <c r="H77" s="201"/>
      <c r="I77" s="201"/>
    </row>
    <row r="78" spans="1:9" ht="15.75">
      <c r="A78" s="730"/>
      <c r="B78" s="793"/>
      <c r="C78" s="201"/>
      <c r="D78" s="201"/>
      <c r="E78" s="201"/>
      <c r="F78" s="201"/>
      <c r="G78" s="243"/>
      <c r="H78" s="201"/>
      <c r="I78" s="201"/>
    </row>
    <row r="79" spans="1:9" ht="15.75">
      <c r="A79" s="730"/>
      <c r="B79" s="793"/>
      <c r="C79" s="201"/>
      <c r="D79" s="201"/>
      <c r="E79" s="201"/>
      <c r="F79" s="201"/>
      <c r="G79" s="243"/>
      <c r="H79" s="201"/>
      <c r="I79" s="201"/>
    </row>
    <row r="80" spans="1:9" ht="15.75">
      <c r="A80" s="730"/>
      <c r="B80" s="793"/>
      <c r="C80" s="201"/>
      <c r="D80" s="201"/>
      <c r="E80" s="201"/>
      <c r="F80" s="201"/>
      <c r="G80" s="243"/>
      <c r="H80" s="201"/>
      <c r="I80" s="201"/>
    </row>
    <row r="81" spans="1:9" ht="15.75">
      <c r="A81" s="730"/>
      <c r="B81" s="793"/>
      <c r="C81" s="201"/>
      <c r="D81" s="201"/>
      <c r="E81" s="201"/>
      <c r="F81" s="201"/>
      <c r="G81" s="243"/>
      <c r="H81" s="201"/>
      <c r="I81" s="201"/>
    </row>
    <row r="82" spans="1:9" ht="15.75">
      <c r="A82" s="730"/>
      <c r="B82" s="793"/>
      <c r="C82" s="201"/>
      <c r="D82" s="201"/>
      <c r="E82" s="201"/>
      <c r="F82" s="201"/>
      <c r="G82" s="243"/>
      <c r="H82" s="201"/>
      <c r="I82" s="201"/>
    </row>
    <row r="83" spans="1:9" ht="15.75">
      <c r="A83" s="730"/>
      <c r="B83" s="793"/>
      <c r="C83" s="201"/>
      <c r="D83" s="201"/>
      <c r="E83" s="201"/>
      <c r="F83" s="201"/>
      <c r="G83" s="243"/>
      <c r="H83" s="201"/>
      <c r="I83" s="201"/>
    </row>
    <row r="84" spans="1:9" ht="15.75">
      <c r="A84" s="730"/>
      <c r="B84" s="793"/>
      <c r="C84" s="201"/>
      <c r="D84" s="201"/>
      <c r="E84" s="201"/>
      <c r="F84" s="201"/>
      <c r="G84" s="243"/>
      <c r="H84" s="201"/>
      <c r="I84" s="201"/>
    </row>
    <row r="85" spans="1:9" ht="15.75">
      <c r="A85" s="730"/>
      <c r="B85" s="793"/>
      <c r="C85" s="201"/>
      <c r="D85" s="201"/>
      <c r="E85" s="201"/>
      <c r="F85" s="201"/>
      <c r="G85" s="243"/>
      <c r="H85" s="201"/>
      <c r="I85" s="201"/>
    </row>
    <row r="86" spans="1:9" ht="15.75">
      <c r="A86" s="730"/>
      <c r="B86" s="793"/>
      <c r="C86" s="201"/>
      <c r="D86" s="201"/>
      <c r="E86" s="201"/>
      <c r="F86" s="201"/>
      <c r="G86" s="243"/>
      <c r="H86" s="201"/>
      <c r="I86" s="201"/>
    </row>
  </sheetData>
  <sheetProtection/>
  <mergeCells count="3">
    <mergeCell ref="A4:I4"/>
    <mergeCell ref="A5:I5"/>
    <mergeCell ref="G7:G10"/>
  </mergeCells>
  <printOptions horizontalCentered="1" verticalCentered="1"/>
  <pageMargins left="0" right="0" top="0.1968503937007874" bottom="0.1968503937007874" header="0.1968503937007874" footer="0.11811023622047245"/>
  <pageSetup horizontalDpi="300" verticalDpi="300" orientation="portrait" paperSize="9" scale="65" r:id="rId1"/>
  <headerFooter alignWithMargins="0">
    <oddHeader>&amp;LDunakeszi Város Önkormányzata
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4">
      <selection activeCell="B41" sqref="B40:B41"/>
    </sheetView>
  </sheetViews>
  <sheetFormatPr defaultColWidth="9.00390625" defaultRowHeight="12.75"/>
  <cols>
    <col min="1" max="1" width="9.875" style="310" customWidth="1"/>
    <col min="2" max="2" width="77.875" style="279" customWidth="1"/>
    <col min="3" max="3" width="14.75390625" style="314" customWidth="1"/>
    <col min="4" max="4" width="12.375" style="279" bestFit="1" customWidth="1"/>
    <col min="5" max="5" width="17.00390625" style="279" bestFit="1" customWidth="1"/>
    <col min="6" max="6" width="12.00390625" style="279" bestFit="1" customWidth="1"/>
    <col min="7" max="7" width="12.375" style="279" bestFit="1" customWidth="1"/>
    <col min="8" max="16384" width="9.125" style="279" customWidth="1"/>
  </cols>
  <sheetData>
    <row r="1" spans="1:3" ht="32.25" customHeight="1" thickBot="1">
      <c r="A1" s="276" t="s">
        <v>112</v>
      </c>
      <c r="B1" s="277" t="s">
        <v>113</v>
      </c>
      <c r="C1" s="278" t="s">
        <v>434</v>
      </c>
    </row>
    <row r="2" spans="1:3" ht="18" customHeight="1">
      <c r="A2" s="280"/>
      <c r="B2" s="281"/>
      <c r="C2" s="715" t="s">
        <v>435</v>
      </c>
    </row>
    <row r="3" spans="1:3" ht="42.75" customHeight="1" thickBot="1">
      <c r="A3" s="1119" t="s">
        <v>436</v>
      </c>
      <c r="B3" s="1120"/>
      <c r="C3" s="282"/>
    </row>
    <row r="4" spans="1:3" s="286" customFormat="1" ht="18" customHeight="1">
      <c r="A4" s="283" t="s">
        <v>33</v>
      </c>
      <c r="B4" s="284" t="s">
        <v>114</v>
      </c>
      <c r="C4" s="285">
        <f>SUM(C5+C6)</f>
        <v>161688302</v>
      </c>
    </row>
    <row r="5" spans="1:3" ht="18" customHeight="1">
      <c r="A5" s="287" t="s">
        <v>437</v>
      </c>
      <c r="B5" s="288" t="s">
        <v>115</v>
      </c>
      <c r="C5" s="289">
        <v>161688302</v>
      </c>
    </row>
    <row r="6" spans="1:3" ht="18" customHeight="1">
      <c r="A6" s="287" t="s">
        <v>438</v>
      </c>
      <c r="B6" s="288" t="s">
        <v>116</v>
      </c>
      <c r="C6" s="289">
        <v>0</v>
      </c>
    </row>
    <row r="7" spans="1:3" ht="18" customHeight="1">
      <c r="A7" s="287" t="s">
        <v>439</v>
      </c>
      <c r="B7" s="288" t="s">
        <v>440</v>
      </c>
      <c r="C7" s="289">
        <v>0</v>
      </c>
    </row>
    <row r="8" spans="1:3" ht="18" customHeight="1">
      <c r="A8" s="287" t="s">
        <v>658</v>
      </c>
      <c r="B8" s="288" t="s">
        <v>657</v>
      </c>
      <c r="C8" s="289">
        <v>0</v>
      </c>
    </row>
    <row r="9" spans="1:3" s="286" customFormat="1" ht="31.5" customHeight="1">
      <c r="A9" s="290" t="s">
        <v>24</v>
      </c>
      <c r="B9" s="291" t="s">
        <v>441</v>
      </c>
      <c r="C9" s="292">
        <f>SUM(C10:C12)</f>
        <v>724080170</v>
      </c>
    </row>
    <row r="10" spans="1:5" s="286" customFormat="1" ht="28.5" customHeight="1">
      <c r="A10" s="293" t="s">
        <v>442</v>
      </c>
      <c r="B10" s="294" t="s">
        <v>117</v>
      </c>
      <c r="C10" s="716">
        <v>614223990</v>
      </c>
      <c r="E10" s="717"/>
    </row>
    <row r="11" spans="1:5" s="286" customFormat="1" ht="28.5" customHeight="1">
      <c r="A11" s="293" t="s">
        <v>443</v>
      </c>
      <c r="B11" s="294" t="s">
        <v>118</v>
      </c>
      <c r="C11" s="295">
        <v>100572700</v>
      </c>
      <c r="E11" s="717"/>
    </row>
    <row r="12" spans="1:5" s="286" customFormat="1" ht="28.5" customHeight="1">
      <c r="A12" s="293" t="s">
        <v>444</v>
      </c>
      <c r="B12" s="294" t="s">
        <v>445</v>
      </c>
      <c r="C12" s="295">
        <v>9283480</v>
      </c>
      <c r="E12" s="717"/>
    </row>
    <row r="13" spans="1:5" s="286" customFormat="1" ht="31.5" customHeight="1">
      <c r="A13" s="290" t="s">
        <v>20</v>
      </c>
      <c r="B13" s="291" t="s">
        <v>119</v>
      </c>
      <c r="C13" s="292">
        <f>SUM(C14+C23+C26)</f>
        <v>349425319</v>
      </c>
      <c r="E13" s="717"/>
    </row>
    <row r="14" spans="1:5" s="286" customFormat="1" ht="18" customHeight="1">
      <c r="A14" s="296" t="s">
        <v>446</v>
      </c>
      <c r="B14" s="297" t="s">
        <v>120</v>
      </c>
      <c r="C14" s="299">
        <f>SUM(C15:C22)</f>
        <v>141221910</v>
      </c>
      <c r="E14" s="717"/>
    </row>
    <row r="15" spans="1:5" s="286" customFormat="1" ht="18" customHeight="1">
      <c r="A15" s="293" t="s">
        <v>447</v>
      </c>
      <c r="B15" s="294" t="s">
        <v>448</v>
      </c>
      <c r="C15" s="295">
        <v>16200000</v>
      </c>
      <c r="E15" s="717"/>
    </row>
    <row r="16" spans="1:3" s="286" customFormat="1" ht="18" customHeight="1">
      <c r="A16" s="293" t="s">
        <v>449</v>
      </c>
      <c r="B16" s="294" t="s">
        <v>450</v>
      </c>
      <c r="C16" s="295">
        <v>29100000</v>
      </c>
    </row>
    <row r="17" spans="1:3" ht="18" customHeight="1">
      <c r="A17" s="293" t="s">
        <v>451</v>
      </c>
      <c r="B17" s="294" t="s">
        <v>121</v>
      </c>
      <c r="C17" s="295">
        <v>9577280</v>
      </c>
    </row>
    <row r="18" spans="1:3" ht="18" customHeight="1">
      <c r="A18" s="293" t="s">
        <v>452</v>
      </c>
      <c r="B18" s="294" t="s">
        <v>122</v>
      </c>
      <c r="C18" s="295">
        <v>670000</v>
      </c>
    </row>
    <row r="19" spans="1:3" ht="18" customHeight="1">
      <c r="A19" s="293" t="s">
        <v>453</v>
      </c>
      <c r="B19" s="294" t="s">
        <v>123</v>
      </c>
      <c r="C19" s="295">
        <v>2616000</v>
      </c>
    </row>
    <row r="20" spans="1:3" ht="18" customHeight="1">
      <c r="A20" s="293" t="s">
        <v>454</v>
      </c>
      <c r="B20" s="294" t="s">
        <v>455</v>
      </c>
      <c r="C20" s="295">
        <v>3000000</v>
      </c>
    </row>
    <row r="21" spans="1:3" ht="18" customHeight="1">
      <c r="A21" s="293" t="s">
        <v>456</v>
      </c>
      <c r="B21" s="294" t="s">
        <v>457</v>
      </c>
      <c r="C21" s="295">
        <v>9300000</v>
      </c>
    </row>
    <row r="22" spans="1:5" ht="18" customHeight="1">
      <c r="A22" s="293" t="s">
        <v>458</v>
      </c>
      <c r="B22" s="294" t="s">
        <v>459</v>
      </c>
      <c r="C22" s="295">
        <v>70758630</v>
      </c>
      <c r="E22" s="718"/>
    </row>
    <row r="23" spans="1:3" s="286" customFormat="1" ht="31.5" customHeight="1">
      <c r="A23" s="300" t="s">
        <v>460</v>
      </c>
      <c r="B23" s="297" t="s">
        <v>461</v>
      </c>
      <c r="C23" s="299">
        <f>SUM(C24:C25)</f>
        <v>33960440</v>
      </c>
    </row>
    <row r="24" spans="1:3" ht="18" customHeight="1">
      <c r="A24" s="293" t="s">
        <v>462</v>
      </c>
      <c r="B24" s="294" t="s">
        <v>124</v>
      </c>
      <c r="C24" s="295">
        <v>28666440</v>
      </c>
    </row>
    <row r="25" spans="1:3" ht="18" customHeight="1">
      <c r="A25" s="293" t="s">
        <v>463</v>
      </c>
      <c r="B25" s="294" t="s">
        <v>125</v>
      </c>
      <c r="C25" s="295">
        <v>5294000</v>
      </c>
    </row>
    <row r="26" spans="1:7" ht="18" customHeight="1">
      <c r="A26" s="300" t="s">
        <v>464</v>
      </c>
      <c r="B26" s="297" t="s">
        <v>371</v>
      </c>
      <c r="C26" s="298">
        <f>SUM(C27:C29)</f>
        <v>174242969</v>
      </c>
      <c r="D26" s="719"/>
      <c r="G26" s="719"/>
    </row>
    <row r="27" spans="1:3" ht="18" customHeight="1">
      <c r="A27" s="293" t="s">
        <v>465</v>
      </c>
      <c r="B27" s="294" t="s">
        <v>466</v>
      </c>
      <c r="C27" s="295">
        <v>89727360</v>
      </c>
    </row>
    <row r="28" spans="1:3" ht="18" customHeight="1">
      <c r="A28" s="293" t="s">
        <v>467</v>
      </c>
      <c r="B28" s="294" t="s">
        <v>468</v>
      </c>
      <c r="C28" s="295">
        <v>83565191</v>
      </c>
    </row>
    <row r="29" spans="1:7" ht="18" customHeight="1">
      <c r="A29" s="293" t="s">
        <v>469</v>
      </c>
      <c r="B29" s="294" t="s">
        <v>470</v>
      </c>
      <c r="C29" s="295">
        <v>950418</v>
      </c>
      <c r="G29" s="719"/>
    </row>
    <row r="30" spans="1:3" s="286" customFormat="1" ht="18" customHeight="1">
      <c r="A30" s="290" t="s">
        <v>11</v>
      </c>
      <c r="B30" s="291" t="s">
        <v>471</v>
      </c>
      <c r="C30" s="292">
        <f>SUM(C32)</f>
        <v>49384800</v>
      </c>
    </row>
    <row r="31" spans="1:3" s="286" customFormat="1" ht="18" customHeight="1" thickBot="1">
      <c r="A31" s="301"/>
      <c r="B31" s="302"/>
      <c r="C31" s="303"/>
    </row>
    <row r="32" spans="1:3" s="286" customFormat="1" ht="18" customHeight="1" thickBot="1">
      <c r="A32" s="304" t="s">
        <v>472</v>
      </c>
      <c r="B32" s="305" t="s">
        <v>473</v>
      </c>
      <c r="C32" s="306">
        <v>49384800</v>
      </c>
    </row>
    <row r="33" spans="1:3" ht="15.75" thickBot="1">
      <c r="A33" s="307"/>
      <c r="B33" s="308" t="s">
        <v>126</v>
      </c>
      <c r="C33" s="309">
        <f>SUM(C4+C9+C13+C30)</f>
        <v>1284578591</v>
      </c>
    </row>
    <row r="34" spans="2:3" ht="14.25">
      <c r="B34" s="311"/>
      <c r="C34" s="312"/>
    </row>
    <row r="35" spans="2:3" ht="14.25">
      <c r="B35" s="311"/>
      <c r="C35" s="312"/>
    </row>
    <row r="36" spans="2:3" ht="14.25">
      <c r="B36" s="311"/>
      <c r="C36" s="312"/>
    </row>
    <row r="37" spans="2:3" ht="26.25">
      <c r="B37" s="311"/>
      <c r="C37" s="313"/>
    </row>
  </sheetData>
  <sheetProtection/>
  <mergeCells count="1">
    <mergeCell ref="A3:B3"/>
  </mergeCells>
  <printOptions horizontalCentered="1"/>
  <pageMargins left="0.7874015748031497" right="0.7874015748031497" top="1.5748031496062993" bottom="0.7874015748031497" header="0.7874015748031497" footer="0"/>
  <pageSetup fitToHeight="1" fitToWidth="1" horizontalDpi="600" verticalDpi="600" orientation="portrait" paperSize="9" scale="84" r:id="rId1"/>
  <headerFooter alignWithMargins="0">
    <oddHeader>&amp;L&amp;"Arial,Dőlt"Dunakeszi Város Önkormányzata&amp;C&amp;"Arial,Félkövér dőlt"&amp;12Állami támogatások
 2017. év &amp;R4.sz. melléklet
adatok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2"/>
  <sheetViews>
    <sheetView zoomScale="80" zoomScaleNormal="80" workbookViewId="0" topLeftCell="B19">
      <selection activeCell="K28" sqref="K28"/>
    </sheetView>
  </sheetViews>
  <sheetFormatPr defaultColWidth="9.00390625" defaultRowHeight="12.75"/>
  <cols>
    <col min="1" max="1" width="7.00390625" style="317" hidden="1" customWidth="1"/>
    <col min="2" max="2" width="7.00390625" style="317" customWidth="1"/>
    <col min="3" max="3" width="51.00390625" style="317" customWidth="1"/>
    <col min="4" max="4" width="13.625" style="317" bestFit="1" customWidth="1"/>
    <col min="5" max="5" width="10.125" style="317" customWidth="1"/>
    <col min="6" max="6" width="10.75390625" style="317" customWidth="1"/>
    <col min="7" max="7" width="12.25390625" style="317" bestFit="1" customWidth="1"/>
    <col min="8" max="8" width="9.125" style="317" customWidth="1"/>
    <col min="9" max="9" width="14.00390625" style="317" customWidth="1"/>
    <col min="10" max="10" width="11.125" style="317" customWidth="1"/>
    <col min="11" max="11" width="7.00390625" style="317" customWidth="1"/>
    <col min="12" max="12" width="9.00390625" style="317" customWidth="1"/>
    <col min="13" max="13" width="11.625" style="317" bestFit="1" customWidth="1"/>
    <col min="14" max="14" width="9.75390625" style="317" customWidth="1"/>
    <col min="15" max="15" width="10.875" style="317" customWidth="1"/>
    <col min="16" max="16" width="11.625" style="317" bestFit="1" customWidth="1"/>
    <col min="17" max="17" width="9.25390625" style="317" customWidth="1"/>
    <col min="18" max="18" width="8.375" style="317" customWidth="1"/>
    <col min="19" max="20" width="8.75390625" style="317" hidden="1" customWidth="1"/>
    <col min="21" max="21" width="10.625" style="317" bestFit="1" customWidth="1"/>
    <col min="22" max="16384" width="9.125" style="317" customWidth="1"/>
  </cols>
  <sheetData>
    <row r="1" spans="1:20" ht="12.75" customHeight="1">
      <c r="A1" s="315"/>
      <c r="B1" s="315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0" ht="12.75">
      <c r="A2" s="1126"/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</row>
    <row r="3" spans="1:20" ht="15.75">
      <c r="A3" s="1127" t="s">
        <v>701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</row>
    <row r="4" spans="1:20" ht="14.2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 t="s">
        <v>128</v>
      </c>
      <c r="Q4" s="318"/>
      <c r="S4" s="318"/>
      <c r="T4" s="318"/>
    </row>
    <row r="5" spans="1:20" ht="12.75" customHeight="1" thickBot="1">
      <c r="A5" s="318"/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6"/>
      <c r="T5" s="316"/>
    </row>
    <row r="6" spans="1:20" ht="13.5" thickBot="1">
      <c r="A6" s="674"/>
      <c r="B6" s="679"/>
      <c r="C6" s="893"/>
      <c r="D6" s="1131" t="s">
        <v>632</v>
      </c>
      <c r="E6" s="1134" t="s">
        <v>129</v>
      </c>
      <c r="F6" s="1135"/>
      <c r="G6" s="1135"/>
      <c r="H6" s="1135"/>
      <c r="I6" s="1135"/>
      <c r="J6" s="1135"/>
      <c r="K6" s="1135"/>
      <c r="L6" s="1136"/>
      <c r="M6" s="1123" t="s">
        <v>633</v>
      </c>
      <c r="N6" s="1124"/>
      <c r="O6" s="1124"/>
      <c r="P6" s="1124"/>
      <c r="Q6" s="1125"/>
      <c r="R6" s="978"/>
      <c r="T6" s="320"/>
    </row>
    <row r="7" spans="1:20" ht="12.75" customHeight="1">
      <c r="A7" s="664"/>
      <c r="B7" s="680" t="s">
        <v>372</v>
      </c>
      <c r="C7" s="655"/>
      <c r="D7" s="1132"/>
      <c r="E7" s="1025"/>
      <c r="F7" s="891" t="s">
        <v>130</v>
      </c>
      <c r="G7" s="654"/>
      <c r="H7" s="654" t="s">
        <v>132</v>
      </c>
      <c r="I7" s="654" t="s">
        <v>131</v>
      </c>
      <c r="J7" s="654" t="s">
        <v>131</v>
      </c>
      <c r="K7" s="1128" t="s">
        <v>611</v>
      </c>
      <c r="L7" s="1129"/>
      <c r="M7" s="680" t="s">
        <v>135</v>
      </c>
      <c r="N7" s="654" t="s">
        <v>134</v>
      </c>
      <c r="O7" s="654" t="s">
        <v>133</v>
      </c>
      <c r="P7" s="654" t="s">
        <v>133</v>
      </c>
      <c r="Q7" s="1121" t="s">
        <v>613</v>
      </c>
      <c r="R7" s="1130" t="s">
        <v>10</v>
      </c>
      <c r="T7" s="321" t="s">
        <v>136</v>
      </c>
    </row>
    <row r="8" spans="1:20" ht="12.75">
      <c r="A8" s="664"/>
      <c r="B8" s="680"/>
      <c r="C8" s="655" t="s">
        <v>137</v>
      </c>
      <c r="D8" s="1132"/>
      <c r="E8" s="680" t="s">
        <v>139</v>
      </c>
      <c r="F8" s="654" t="s">
        <v>140</v>
      </c>
      <c r="G8" s="654" t="s">
        <v>141</v>
      </c>
      <c r="H8" s="654" t="s">
        <v>143</v>
      </c>
      <c r="I8" s="654" t="s">
        <v>142</v>
      </c>
      <c r="J8" s="654" t="s">
        <v>142</v>
      </c>
      <c r="K8" s="657"/>
      <c r="L8" s="1026"/>
      <c r="M8" s="680" t="s">
        <v>144</v>
      </c>
      <c r="N8" s="654" t="s">
        <v>144</v>
      </c>
      <c r="O8" s="654" t="s">
        <v>142</v>
      </c>
      <c r="P8" s="654" t="s">
        <v>142</v>
      </c>
      <c r="Q8" s="1121"/>
      <c r="R8" s="1130"/>
      <c r="T8" s="321" t="s">
        <v>46</v>
      </c>
    </row>
    <row r="9" spans="1:20" ht="12.75">
      <c r="A9" s="664"/>
      <c r="B9" s="680"/>
      <c r="C9" s="655" t="s">
        <v>45</v>
      </c>
      <c r="D9" s="1132"/>
      <c r="E9" s="680" t="s">
        <v>145</v>
      </c>
      <c r="F9" s="654" t="s">
        <v>146</v>
      </c>
      <c r="G9" s="654" t="s">
        <v>144</v>
      </c>
      <c r="H9" s="654" t="s">
        <v>149</v>
      </c>
      <c r="I9" s="654" t="s">
        <v>148</v>
      </c>
      <c r="J9" s="654" t="s">
        <v>148</v>
      </c>
      <c r="K9" s="654" t="s">
        <v>150</v>
      </c>
      <c r="L9" s="656" t="s">
        <v>131</v>
      </c>
      <c r="M9" s="680"/>
      <c r="N9" s="654"/>
      <c r="O9" s="654" t="s">
        <v>148</v>
      </c>
      <c r="P9" s="654" t="s">
        <v>148</v>
      </c>
      <c r="Q9" s="1121"/>
      <c r="R9" s="1130"/>
      <c r="T9" s="321" t="s">
        <v>151</v>
      </c>
    </row>
    <row r="10" spans="1:20" ht="13.5" thickBot="1">
      <c r="A10" s="664"/>
      <c r="B10" s="680"/>
      <c r="C10" s="655" t="s">
        <v>45</v>
      </c>
      <c r="D10" s="1133"/>
      <c r="E10" s="1027"/>
      <c r="F10" s="654" t="s">
        <v>152</v>
      </c>
      <c r="G10" s="654"/>
      <c r="H10" s="658"/>
      <c r="I10" s="653" t="s">
        <v>609</v>
      </c>
      <c r="J10" s="653" t="s">
        <v>610</v>
      </c>
      <c r="K10" s="654"/>
      <c r="L10" s="656" t="s">
        <v>142</v>
      </c>
      <c r="M10" s="680"/>
      <c r="N10" s="654"/>
      <c r="O10" s="654" t="s">
        <v>612</v>
      </c>
      <c r="P10" s="654" t="s">
        <v>610</v>
      </c>
      <c r="Q10" s="1122"/>
      <c r="R10" s="1003"/>
      <c r="T10" s="321" t="s">
        <v>153</v>
      </c>
    </row>
    <row r="11" spans="1:20" ht="13.5" thickBot="1">
      <c r="A11" s="675"/>
      <c r="B11" s="681" t="s">
        <v>76</v>
      </c>
      <c r="C11" s="660">
        <v>2</v>
      </c>
      <c r="D11" s="673">
        <v>3</v>
      </c>
      <c r="E11" s="681">
        <v>4</v>
      </c>
      <c r="F11" s="659">
        <v>5</v>
      </c>
      <c r="G11" s="659">
        <v>6</v>
      </c>
      <c r="H11" s="659">
        <v>7</v>
      </c>
      <c r="I11" s="659">
        <v>8</v>
      </c>
      <c r="J11" s="659">
        <v>9</v>
      </c>
      <c r="K11" s="659">
        <v>10</v>
      </c>
      <c r="L11" s="661">
        <v>11</v>
      </c>
      <c r="M11" s="681">
        <v>12</v>
      </c>
      <c r="N11" s="659">
        <v>13</v>
      </c>
      <c r="O11" s="659">
        <v>14</v>
      </c>
      <c r="P11" s="659">
        <v>15</v>
      </c>
      <c r="Q11" s="661">
        <v>16</v>
      </c>
      <c r="R11" s="1004">
        <v>17</v>
      </c>
      <c r="T11" s="322"/>
    </row>
    <row r="12" spans="1:20" ht="12.75">
      <c r="A12" s="662"/>
      <c r="B12" s="682"/>
      <c r="C12" s="663"/>
      <c r="D12" s="1033"/>
      <c r="E12" s="1015"/>
      <c r="F12" s="856"/>
      <c r="G12" s="856"/>
      <c r="H12" s="856"/>
      <c r="I12" s="856"/>
      <c r="J12" s="856"/>
      <c r="K12" s="856"/>
      <c r="L12" s="857"/>
      <c r="M12" s="1015"/>
      <c r="N12" s="856"/>
      <c r="O12" s="856"/>
      <c r="P12" s="856"/>
      <c r="Q12" s="857"/>
      <c r="R12" s="1005"/>
      <c r="T12" s="324"/>
    </row>
    <row r="13" spans="1:20" ht="12.75">
      <c r="A13" s="664">
        <v>52020</v>
      </c>
      <c r="B13" s="683">
        <v>11130</v>
      </c>
      <c r="C13" s="672" t="s">
        <v>373</v>
      </c>
      <c r="D13" s="1034">
        <f aca="true" t="shared" si="0" ref="D13:D64">SUM(E13:R13)</f>
        <v>173285616</v>
      </c>
      <c r="E13" s="1016">
        <v>77777220</v>
      </c>
      <c r="F13" s="982">
        <v>18287196</v>
      </c>
      <c r="G13" s="982">
        <v>64387500</v>
      </c>
      <c r="H13" s="982"/>
      <c r="I13" s="982">
        <v>12833700</v>
      </c>
      <c r="J13" s="982"/>
      <c r="K13" s="982"/>
      <c r="L13" s="1006"/>
      <c r="M13" s="1016"/>
      <c r="N13" s="982"/>
      <c r="O13" s="982"/>
      <c r="P13" s="982"/>
      <c r="Q13" s="892"/>
      <c r="R13" s="1006"/>
      <c r="T13" s="325"/>
    </row>
    <row r="14" spans="1:20" ht="12.75">
      <c r="A14" s="664"/>
      <c r="B14" s="683">
        <v>11140</v>
      </c>
      <c r="C14" s="672" t="s">
        <v>602</v>
      </c>
      <c r="D14" s="1034">
        <f t="shared" si="0"/>
        <v>254000</v>
      </c>
      <c r="E14" s="1016"/>
      <c r="F14" s="982"/>
      <c r="G14" s="982">
        <v>254000</v>
      </c>
      <c r="H14" s="982"/>
      <c r="I14" s="982"/>
      <c r="J14" s="982"/>
      <c r="K14" s="982"/>
      <c r="L14" s="1006"/>
      <c r="M14" s="1016"/>
      <c r="N14" s="982"/>
      <c r="O14" s="982"/>
      <c r="P14" s="982"/>
      <c r="Q14" s="858"/>
      <c r="R14" s="1006"/>
      <c r="T14" s="325"/>
    </row>
    <row r="15" spans="1:20" ht="12.75">
      <c r="A15" s="676"/>
      <c r="B15" s="684">
        <v>13320</v>
      </c>
      <c r="C15" s="672" t="s">
        <v>419</v>
      </c>
      <c r="D15" s="1034">
        <f t="shared" si="0"/>
        <v>48255000</v>
      </c>
      <c r="E15" s="1016"/>
      <c r="F15" s="982"/>
      <c r="G15" s="982">
        <v>8255000</v>
      </c>
      <c r="H15" s="982"/>
      <c r="I15" s="982"/>
      <c r="J15" s="982"/>
      <c r="K15" s="982"/>
      <c r="L15" s="1006"/>
      <c r="M15" s="1016"/>
      <c r="N15" s="982">
        <v>40000000</v>
      </c>
      <c r="O15" s="982"/>
      <c r="P15" s="982"/>
      <c r="Q15" s="858"/>
      <c r="R15" s="1006"/>
      <c r="T15" s="325"/>
    </row>
    <row r="16" spans="1:20" ht="12.75">
      <c r="A16" s="676"/>
      <c r="B16" s="684">
        <v>13350</v>
      </c>
      <c r="C16" s="672" t="s">
        <v>420</v>
      </c>
      <c r="D16" s="1034">
        <f t="shared" si="0"/>
        <v>756621000</v>
      </c>
      <c r="E16" s="1016"/>
      <c r="F16" s="982"/>
      <c r="G16" s="982">
        <v>10071000</v>
      </c>
      <c r="H16" s="982"/>
      <c r="I16" s="982"/>
      <c r="J16" s="982"/>
      <c r="K16" s="982"/>
      <c r="L16" s="1006"/>
      <c r="M16" s="1016">
        <v>386000000</v>
      </c>
      <c r="N16" s="982">
        <v>50550000</v>
      </c>
      <c r="O16" s="982"/>
      <c r="P16" s="982"/>
      <c r="Q16" s="858">
        <v>310000000</v>
      </c>
      <c r="R16" s="1006"/>
      <c r="T16" s="325"/>
    </row>
    <row r="17" spans="1:20" ht="12.75">
      <c r="A17" s="676"/>
      <c r="B17" s="684">
        <v>16080</v>
      </c>
      <c r="C17" s="672" t="s">
        <v>603</v>
      </c>
      <c r="D17" s="1034">
        <f t="shared" si="0"/>
        <v>25500000</v>
      </c>
      <c r="E17" s="1016">
        <v>4000000</v>
      </c>
      <c r="F17" s="982">
        <v>1500000</v>
      </c>
      <c r="G17" s="982">
        <v>20000000</v>
      </c>
      <c r="H17" s="982"/>
      <c r="I17" s="982"/>
      <c r="J17" s="982"/>
      <c r="K17" s="982"/>
      <c r="L17" s="1006"/>
      <c r="M17" s="1016"/>
      <c r="N17" s="982"/>
      <c r="O17" s="982"/>
      <c r="P17" s="982"/>
      <c r="Q17" s="858"/>
      <c r="R17" s="1006"/>
      <c r="T17" s="325"/>
    </row>
    <row r="18" spans="1:20" ht="12.75">
      <c r="A18" s="676">
        <v>45120</v>
      </c>
      <c r="B18" s="684">
        <v>41233</v>
      </c>
      <c r="C18" s="672" t="s">
        <v>157</v>
      </c>
      <c r="D18" s="1034">
        <f t="shared" si="0"/>
        <v>4595250</v>
      </c>
      <c r="E18" s="1016">
        <v>1500000</v>
      </c>
      <c r="F18" s="982">
        <v>3000000</v>
      </c>
      <c r="G18" s="982">
        <v>95250</v>
      </c>
      <c r="H18" s="982"/>
      <c r="I18" s="982"/>
      <c r="J18" s="982"/>
      <c r="K18" s="982"/>
      <c r="L18" s="1006"/>
      <c r="M18" s="1016"/>
      <c r="N18" s="982"/>
      <c r="O18" s="982"/>
      <c r="P18" s="982"/>
      <c r="Q18" s="858"/>
      <c r="R18" s="1006"/>
      <c r="T18" s="321"/>
    </row>
    <row r="19" spans="1:20" ht="12.75">
      <c r="A19" s="676">
        <v>45140</v>
      </c>
      <c r="B19" s="684">
        <v>45120</v>
      </c>
      <c r="C19" s="672" t="s">
        <v>375</v>
      </c>
      <c r="D19" s="1034">
        <f t="shared" si="0"/>
        <v>207620000</v>
      </c>
      <c r="E19" s="1016"/>
      <c r="F19" s="982"/>
      <c r="G19" s="982">
        <v>7620000</v>
      </c>
      <c r="H19" s="982"/>
      <c r="I19" s="982"/>
      <c r="J19" s="982"/>
      <c r="K19" s="982"/>
      <c r="L19" s="1006"/>
      <c r="M19" s="1016">
        <v>200000000</v>
      </c>
      <c r="N19" s="982"/>
      <c r="O19" s="982"/>
      <c r="P19" s="982"/>
      <c r="Q19" s="858"/>
      <c r="R19" s="1006"/>
      <c r="T19" s="321"/>
    </row>
    <row r="20" spans="1:20" ht="12.75">
      <c r="A20" s="676">
        <v>45160</v>
      </c>
      <c r="B20" s="684">
        <v>45140</v>
      </c>
      <c r="C20" s="672" t="s">
        <v>376</v>
      </c>
      <c r="D20" s="1034">
        <f t="shared" si="0"/>
        <v>36830000</v>
      </c>
      <c r="E20" s="1016"/>
      <c r="F20" s="982"/>
      <c r="G20" s="982">
        <v>36830000</v>
      </c>
      <c r="H20" s="982"/>
      <c r="I20" s="982"/>
      <c r="J20" s="982"/>
      <c r="K20" s="982"/>
      <c r="L20" s="1006"/>
      <c r="M20" s="1016"/>
      <c r="N20" s="982"/>
      <c r="O20" s="982"/>
      <c r="P20" s="982"/>
      <c r="Q20" s="858"/>
      <c r="R20" s="1006"/>
      <c r="T20" s="321"/>
    </row>
    <row r="21" spans="1:20" ht="12.75">
      <c r="A21" s="676">
        <v>45170</v>
      </c>
      <c r="B21" s="684">
        <v>45160</v>
      </c>
      <c r="C21" s="672" t="s">
        <v>154</v>
      </c>
      <c r="D21" s="1034">
        <f t="shared" si="0"/>
        <v>324574500</v>
      </c>
      <c r="E21" s="1016"/>
      <c r="F21" s="982"/>
      <c r="G21" s="982">
        <v>24574500</v>
      </c>
      <c r="H21" s="982"/>
      <c r="I21" s="982"/>
      <c r="J21" s="982"/>
      <c r="K21" s="982"/>
      <c r="L21" s="1006"/>
      <c r="M21" s="1016"/>
      <c r="N21" s="982">
        <v>300000000</v>
      </c>
      <c r="O21" s="982"/>
      <c r="P21" s="982"/>
      <c r="Q21" s="858"/>
      <c r="R21" s="1006"/>
      <c r="T21" s="325"/>
    </row>
    <row r="22" spans="1:20" ht="12.75">
      <c r="A22" s="676">
        <v>13350</v>
      </c>
      <c r="B22" s="684">
        <v>45170</v>
      </c>
      <c r="C22" s="672" t="s">
        <v>377</v>
      </c>
      <c r="D22" s="1034">
        <f t="shared" si="0"/>
        <v>60635000</v>
      </c>
      <c r="E22" s="1016"/>
      <c r="F22" s="982"/>
      <c r="G22" s="982">
        <v>635000</v>
      </c>
      <c r="H22" s="982"/>
      <c r="I22" s="982"/>
      <c r="J22" s="982"/>
      <c r="K22" s="982"/>
      <c r="L22" s="1006"/>
      <c r="M22" s="1016">
        <v>60000000</v>
      </c>
      <c r="N22" s="982"/>
      <c r="O22" s="982"/>
      <c r="P22" s="982"/>
      <c r="Q22" s="858"/>
      <c r="R22" s="1006"/>
      <c r="T22" s="325"/>
    </row>
    <row r="23" spans="1:20" ht="12.75">
      <c r="A23" s="676">
        <v>66010</v>
      </c>
      <c r="B23" s="684">
        <v>47410</v>
      </c>
      <c r="C23" s="672" t="s">
        <v>378</v>
      </c>
      <c r="D23" s="1034">
        <f t="shared" si="0"/>
        <v>1270000</v>
      </c>
      <c r="E23" s="1016"/>
      <c r="F23" s="982"/>
      <c r="G23" s="982">
        <v>1270000</v>
      </c>
      <c r="H23" s="982"/>
      <c r="I23" s="982"/>
      <c r="J23" s="982"/>
      <c r="K23" s="982"/>
      <c r="L23" s="1006"/>
      <c r="M23" s="1016"/>
      <c r="N23" s="982"/>
      <c r="O23" s="982"/>
      <c r="P23" s="982"/>
      <c r="Q23" s="858"/>
      <c r="R23" s="1006"/>
      <c r="T23" s="325"/>
    </row>
    <row r="24" spans="1:20" ht="12.75">
      <c r="A24" s="676">
        <v>11130</v>
      </c>
      <c r="B24" s="684">
        <v>52020</v>
      </c>
      <c r="C24" s="672" t="s">
        <v>379</v>
      </c>
      <c r="D24" s="1034">
        <f t="shared" si="0"/>
        <v>36195000</v>
      </c>
      <c r="E24" s="1016"/>
      <c r="F24" s="982"/>
      <c r="G24" s="982">
        <v>36195000</v>
      </c>
      <c r="H24" s="982"/>
      <c r="I24" s="982"/>
      <c r="J24" s="982"/>
      <c r="K24" s="982"/>
      <c r="L24" s="1006"/>
      <c r="M24" s="1016"/>
      <c r="N24" s="982"/>
      <c r="O24" s="982"/>
      <c r="P24" s="982"/>
      <c r="Q24" s="858"/>
      <c r="R24" s="1006"/>
      <c r="T24" s="325"/>
    </row>
    <row r="25" spans="1:20" ht="12.75">
      <c r="A25" s="676"/>
      <c r="B25" s="684">
        <v>62010</v>
      </c>
      <c r="C25" s="672" t="s">
        <v>604</v>
      </c>
      <c r="D25" s="1034">
        <f t="shared" si="0"/>
        <v>7850000</v>
      </c>
      <c r="E25" s="1016"/>
      <c r="F25" s="982"/>
      <c r="G25" s="982">
        <v>6350000</v>
      </c>
      <c r="H25" s="982"/>
      <c r="I25" s="982"/>
      <c r="J25" s="982"/>
      <c r="K25" s="982"/>
      <c r="L25" s="1006"/>
      <c r="M25" s="1016">
        <v>1500000</v>
      </c>
      <c r="N25" s="982"/>
      <c r="O25" s="982"/>
      <c r="P25" s="982"/>
      <c r="Q25" s="858"/>
      <c r="R25" s="1006"/>
      <c r="T25" s="325"/>
    </row>
    <row r="26" spans="1:20" ht="12.75">
      <c r="A26" s="676">
        <v>52020</v>
      </c>
      <c r="B26" s="684">
        <v>64010</v>
      </c>
      <c r="C26" s="672" t="s">
        <v>156</v>
      </c>
      <c r="D26" s="1034">
        <f t="shared" si="0"/>
        <v>92202000</v>
      </c>
      <c r="E26" s="1016"/>
      <c r="F26" s="982"/>
      <c r="G26" s="982">
        <v>92202000</v>
      </c>
      <c r="H26" s="982"/>
      <c r="I26" s="982"/>
      <c r="J26" s="982"/>
      <c r="K26" s="982"/>
      <c r="L26" s="1006"/>
      <c r="M26" s="1016"/>
      <c r="N26" s="982"/>
      <c r="O26" s="982"/>
      <c r="P26" s="982"/>
      <c r="Q26" s="858"/>
      <c r="R26" s="1006"/>
      <c r="T26" s="325"/>
    </row>
    <row r="27" spans="1:20" ht="12.75">
      <c r="A27" s="676">
        <v>66020</v>
      </c>
      <c r="B27" s="684">
        <v>66010</v>
      </c>
      <c r="C27" s="672" t="s">
        <v>155</v>
      </c>
      <c r="D27" s="1034">
        <f t="shared" si="0"/>
        <v>84963000</v>
      </c>
      <c r="E27" s="1016"/>
      <c r="F27" s="982"/>
      <c r="G27" s="982">
        <v>84963000</v>
      </c>
      <c r="H27" s="982"/>
      <c r="I27" s="982"/>
      <c r="J27" s="982"/>
      <c r="K27" s="982"/>
      <c r="L27" s="1006"/>
      <c r="M27" s="1016"/>
      <c r="N27" s="982"/>
      <c r="O27" s="982"/>
      <c r="P27" s="982"/>
      <c r="Q27" s="858"/>
      <c r="R27" s="1006"/>
      <c r="T27" s="325"/>
    </row>
    <row r="28" spans="1:20" ht="12.75">
      <c r="A28" s="676">
        <v>47410</v>
      </c>
      <c r="B28" s="684">
        <v>66020</v>
      </c>
      <c r="C28" s="672" t="s">
        <v>380</v>
      </c>
      <c r="D28" s="1034">
        <f t="shared" si="0"/>
        <v>259912244</v>
      </c>
      <c r="E28" s="1016">
        <v>8360298</v>
      </c>
      <c r="F28" s="982">
        <v>1899310</v>
      </c>
      <c r="G28" s="982">
        <v>11430000</v>
      </c>
      <c r="H28" s="982"/>
      <c r="I28" s="982">
        <v>5021827</v>
      </c>
      <c r="J28" s="982"/>
      <c r="K28" s="982"/>
      <c r="L28" s="982">
        <v>233200809</v>
      </c>
      <c r="M28" s="1016"/>
      <c r="N28" s="982"/>
      <c r="O28" s="982"/>
      <c r="P28" s="982"/>
      <c r="Q28" s="858"/>
      <c r="R28" s="1006"/>
      <c r="T28" s="325"/>
    </row>
    <row r="29" spans="1:20" ht="12.75">
      <c r="A29" s="676"/>
      <c r="B29" s="684">
        <v>72111</v>
      </c>
      <c r="C29" s="672" t="s">
        <v>695</v>
      </c>
      <c r="D29" s="1034">
        <f t="shared" si="0"/>
        <v>90000000</v>
      </c>
      <c r="E29" s="1016"/>
      <c r="F29" s="982"/>
      <c r="G29" s="982"/>
      <c r="H29" s="982"/>
      <c r="I29" s="982"/>
      <c r="J29" s="982"/>
      <c r="K29" s="982"/>
      <c r="L29" s="1006"/>
      <c r="M29" s="1016">
        <v>40000000</v>
      </c>
      <c r="N29" s="982">
        <v>50000000</v>
      </c>
      <c r="O29" s="982"/>
      <c r="P29" s="982"/>
      <c r="Q29" s="858"/>
      <c r="R29" s="1006"/>
      <c r="T29" s="325"/>
    </row>
    <row r="30" spans="1:20" ht="12.75">
      <c r="A30" s="676">
        <v>92120</v>
      </c>
      <c r="B30" s="684">
        <v>72112</v>
      </c>
      <c r="C30" s="672" t="s">
        <v>381</v>
      </c>
      <c r="D30" s="1034">
        <f t="shared" si="0"/>
        <v>9422164</v>
      </c>
      <c r="E30" s="1016"/>
      <c r="F30" s="982"/>
      <c r="G30" s="982"/>
      <c r="H30" s="982"/>
      <c r="I30" s="982">
        <v>9422164</v>
      </c>
      <c r="J30" s="982"/>
      <c r="K30" s="982"/>
      <c r="L30" s="1006"/>
      <c r="M30" s="1016"/>
      <c r="N30" s="982"/>
      <c r="O30" s="982"/>
      <c r="P30" s="982"/>
      <c r="Q30" s="858"/>
      <c r="R30" s="1006"/>
      <c r="T30" s="325"/>
    </row>
    <row r="31" spans="1:20" ht="12.75">
      <c r="A31" s="676"/>
      <c r="B31" s="684">
        <v>72311</v>
      </c>
      <c r="C31" s="672" t="s">
        <v>605</v>
      </c>
      <c r="D31" s="1034">
        <f t="shared" si="0"/>
        <v>600000</v>
      </c>
      <c r="E31" s="1016"/>
      <c r="F31" s="982"/>
      <c r="G31" s="982">
        <v>600000</v>
      </c>
      <c r="H31" s="982"/>
      <c r="I31" s="982"/>
      <c r="J31" s="982"/>
      <c r="K31" s="982"/>
      <c r="L31" s="1006"/>
      <c r="M31" s="1016"/>
      <c r="N31" s="982"/>
      <c r="O31" s="982"/>
      <c r="P31" s="982"/>
      <c r="Q31" s="858"/>
      <c r="R31" s="1006"/>
      <c r="T31" s="325"/>
    </row>
    <row r="32" spans="1:20" ht="12.75">
      <c r="A32" s="676"/>
      <c r="B32" s="684">
        <v>81043</v>
      </c>
      <c r="C32" s="672" t="s">
        <v>693</v>
      </c>
      <c r="D32" s="1034">
        <f t="shared" si="0"/>
        <v>4500000</v>
      </c>
      <c r="E32" s="1016"/>
      <c r="F32" s="982"/>
      <c r="G32" s="982"/>
      <c r="H32" s="982"/>
      <c r="I32" s="982">
        <v>4500000</v>
      </c>
      <c r="J32" s="982"/>
      <c r="K32" s="982"/>
      <c r="L32" s="1006"/>
      <c r="M32" s="1016"/>
      <c r="N32" s="982"/>
      <c r="O32" s="982"/>
      <c r="P32" s="982"/>
      <c r="Q32" s="858"/>
      <c r="R32" s="1006"/>
      <c r="T32" s="325"/>
    </row>
    <row r="33" spans="1:20" ht="12.75">
      <c r="A33" s="676"/>
      <c r="B33" s="684">
        <v>82092</v>
      </c>
      <c r="C33" s="672" t="s">
        <v>606</v>
      </c>
      <c r="D33" s="1034">
        <f t="shared" si="0"/>
        <v>9525000</v>
      </c>
      <c r="E33" s="1016"/>
      <c r="F33" s="982"/>
      <c r="G33" s="982">
        <v>9525000</v>
      </c>
      <c r="H33" s="982"/>
      <c r="I33" s="982"/>
      <c r="J33" s="982"/>
      <c r="K33" s="982"/>
      <c r="L33" s="1006"/>
      <c r="M33" s="1016"/>
      <c r="N33" s="982"/>
      <c r="O33" s="982"/>
      <c r="P33" s="982"/>
      <c r="Q33" s="858"/>
      <c r="R33" s="1006"/>
      <c r="T33" s="325"/>
    </row>
    <row r="34" spans="1:20" ht="12.75">
      <c r="A34" s="676"/>
      <c r="B34" s="684">
        <v>91140</v>
      </c>
      <c r="C34" s="672" t="s">
        <v>607</v>
      </c>
      <c r="D34" s="1034">
        <f t="shared" si="0"/>
        <v>88265000</v>
      </c>
      <c r="E34" s="1016"/>
      <c r="F34" s="982"/>
      <c r="G34" s="982">
        <v>1905000</v>
      </c>
      <c r="H34" s="982"/>
      <c r="I34" s="982"/>
      <c r="J34" s="982"/>
      <c r="K34" s="982"/>
      <c r="L34" s="1006"/>
      <c r="M34" s="1016">
        <v>86360000</v>
      </c>
      <c r="N34" s="982"/>
      <c r="O34" s="982"/>
      <c r="P34" s="982"/>
      <c r="Q34" s="858"/>
      <c r="R34" s="1006"/>
      <c r="T34" s="325"/>
    </row>
    <row r="35" spans="1:20" ht="12.75">
      <c r="A35" s="676"/>
      <c r="B35" s="684">
        <v>102031</v>
      </c>
      <c r="C35" s="672" t="s">
        <v>702</v>
      </c>
      <c r="D35" s="1034">
        <f t="shared" si="0"/>
        <v>390000</v>
      </c>
      <c r="E35" s="1016"/>
      <c r="F35" s="982"/>
      <c r="G35" s="982"/>
      <c r="H35" s="982"/>
      <c r="I35" s="982">
        <v>390000</v>
      </c>
      <c r="J35" s="982"/>
      <c r="K35" s="982"/>
      <c r="L35" s="1006"/>
      <c r="M35" s="1016"/>
      <c r="N35" s="982"/>
      <c r="O35" s="982"/>
      <c r="P35" s="982"/>
      <c r="Q35" s="858"/>
      <c r="R35" s="1006"/>
      <c r="T35" s="326"/>
    </row>
    <row r="36" spans="1:20" ht="12.75">
      <c r="A36" s="676">
        <v>101150</v>
      </c>
      <c r="B36" s="685">
        <v>104012</v>
      </c>
      <c r="C36" s="672" t="s">
        <v>390</v>
      </c>
      <c r="D36" s="1034">
        <f t="shared" si="0"/>
        <v>750000</v>
      </c>
      <c r="E36" s="1016"/>
      <c r="F36" s="982"/>
      <c r="G36" s="982"/>
      <c r="H36" s="982"/>
      <c r="I36" s="982"/>
      <c r="J36" s="982">
        <v>750000</v>
      </c>
      <c r="K36" s="982"/>
      <c r="L36" s="1006"/>
      <c r="M36" s="1016"/>
      <c r="N36" s="982"/>
      <c r="O36" s="982"/>
      <c r="P36" s="982"/>
      <c r="Q36" s="858"/>
      <c r="R36" s="1006"/>
      <c r="T36" s="326"/>
    </row>
    <row r="37" spans="1:20" ht="12.75">
      <c r="A37" s="676"/>
      <c r="B37" s="685">
        <v>104031</v>
      </c>
      <c r="C37" s="672" t="s">
        <v>692</v>
      </c>
      <c r="D37" s="1034">
        <f t="shared" si="0"/>
        <v>41011000</v>
      </c>
      <c r="E37" s="1016"/>
      <c r="F37" s="982"/>
      <c r="G37" s="982"/>
      <c r="H37" s="982"/>
      <c r="I37" s="982">
        <v>371000</v>
      </c>
      <c r="J37" s="982"/>
      <c r="K37" s="982"/>
      <c r="L37" s="1006"/>
      <c r="M37" s="1016">
        <v>40640000</v>
      </c>
      <c r="N37" s="982"/>
      <c r="O37" s="982"/>
      <c r="P37" s="982"/>
      <c r="Q37" s="858"/>
      <c r="R37" s="1006"/>
      <c r="T37" s="326"/>
    </row>
    <row r="38" spans="1:20" ht="12.75">
      <c r="A38" s="676"/>
      <c r="B38" s="685">
        <v>104043</v>
      </c>
      <c r="C38" s="672" t="s">
        <v>691</v>
      </c>
      <c r="D38" s="1034">
        <f t="shared" si="0"/>
        <v>355000</v>
      </c>
      <c r="E38" s="1016"/>
      <c r="F38" s="982"/>
      <c r="G38" s="982"/>
      <c r="H38" s="982"/>
      <c r="I38" s="982">
        <v>355000</v>
      </c>
      <c r="J38" s="982"/>
      <c r="K38" s="982"/>
      <c r="L38" s="1006"/>
      <c r="M38" s="1016"/>
      <c r="N38" s="982"/>
      <c r="O38" s="982"/>
      <c r="P38" s="982"/>
      <c r="Q38" s="858"/>
      <c r="R38" s="1006"/>
      <c r="T38" s="326"/>
    </row>
    <row r="39" spans="1:20" ht="12.75">
      <c r="A39" s="676">
        <v>107013</v>
      </c>
      <c r="B39" s="684">
        <v>107013</v>
      </c>
      <c r="C39" s="672" t="s">
        <v>160</v>
      </c>
      <c r="D39" s="1034">
        <f t="shared" si="0"/>
        <v>960000</v>
      </c>
      <c r="E39" s="1016"/>
      <c r="F39" s="982"/>
      <c r="G39" s="982"/>
      <c r="H39" s="982"/>
      <c r="I39" s="982"/>
      <c r="J39" s="982">
        <v>960000</v>
      </c>
      <c r="K39" s="982"/>
      <c r="L39" s="1006"/>
      <c r="M39" s="1016"/>
      <c r="N39" s="982"/>
      <c r="O39" s="982"/>
      <c r="P39" s="982"/>
      <c r="Q39" s="858"/>
      <c r="R39" s="1006"/>
      <c r="T39" s="326"/>
    </row>
    <row r="40" spans="1:20" ht="12.75">
      <c r="A40" s="676">
        <v>72112</v>
      </c>
      <c r="B40" s="684">
        <v>107060</v>
      </c>
      <c r="C40" s="672" t="s">
        <v>391</v>
      </c>
      <c r="D40" s="1034">
        <f t="shared" si="0"/>
        <v>45300000</v>
      </c>
      <c r="E40" s="1016"/>
      <c r="F40" s="982"/>
      <c r="G40" s="982"/>
      <c r="H40" s="982">
        <v>45300000</v>
      </c>
      <c r="I40" s="982"/>
      <c r="J40" s="982"/>
      <c r="K40" s="982"/>
      <c r="L40" s="1006"/>
      <c r="M40" s="1016"/>
      <c r="N40" s="982"/>
      <c r="O40" s="982"/>
      <c r="P40" s="982"/>
      <c r="Q40" s="858"/>
      <c r="R40" s="1006"/>
      <c r="T40" s="326"/>
    </row>
    <row r="41" spans="1:20" ht="12.75">
      <c r="A41" s="676">
        <v>96015</v>
      </c>
      <c r="B41" s="684">
        <v>109010</v>
      </c>
      <c r="C41" s="672" t="s">
        <v>392</v>
      </c>
      <c r="D41" s="1034">
        <f t="shared" si="0"/>
        <v>0</v>
      </c>
      <c r="E41" s="1016"/>
      <c r="F41" s="982"/>
      <c r="G41" s="982"/>
      <c r="H41" s="982"/>
      <c r="I41" s="982"/>
      <c r="J41" s="982"/>
      <c r="K41" s="982"/>
      <c r="L41" s="1006"/>
      <c r="M41" s="1016"/>
      <c r="N41" s="982"/>
      <c r="O41" s="982"/>
      <c r="P41" s="982"/>
      <c r="Q41" s="858"/>
      <c r="R41" s="1006"/>
      <c r="T41" s="326"/>
    </row>
    <row r="42" spans="1:20" ht="12.75">
      <c r="A42" s="664"/>
      <c r="B42" s="683"/>
      <c r="C42" s="975" t="s">
        <v>161</v>
      </c>
      <c r="D42" s="1035">
        <f t="shared" si="0"/>
        <v>2411640774</v>
      </c>
      <c r="E42" s="1017">
        <f aca="true" t="shared" si="1" ref="E42:R42">SUM(E13:E41)</f>
        <v>91637518</v>
      </c>
      <c r="F42" s="976">
        <f t="shared" si="1"/>
        <v>24686506</v>
      </c>
      <c r="G42" s="976">
        <f t="shared" si="1"/>
        <v>417162250</v>
      </c>
      <c r="H42" s="976">
        <f t="shared" si="1"/>
        <v>45300000</v>
      </c>
      <c r="I42" s="976">
        <f t="shared" si="1"/>
        <v>32893691</v>
      </c>
      <c r="J42" s="976">
        <f t="shared" si="1"/>
        <v>1710000</v>
      </c>
      <c r="K42" s="976">
        <f t="shared" si="1"/>
        <v>0</v>
      </c>
      <c r="L42" s="1007">
        <f t="shared" si="1"/>
        <v>233200809</v>
      </c>
      <c r="M42" s="1017">
        <f t="shared" si="1"/>
        <v>814500000</v>
      </c>
      <c r="N42" s="976">
        <f t="shared" si="1"/>
        <v>440550000</v>
      </c>
      <c r="O42" s="976">
        <f t="shared" si="1"/>
        <v>0</v>
      </c>
      <c r="P42" s="976">
        <f t="shared" si="1"/>
        <v>0</v>
      </c>
      <c r="Q42" s="977">
        <f t="shared" si="1"/>
        <v>310000000</v>
      </c>
      <c r="R42" s="1007">
        <f t="shared" si="1"/>
        <v>0</v>
      </c>
      <c r="S42" s="327">
        <f>SUM(S15:S34)</f>
        <v>0</v>
      </c>
      <c r="T42" s="328">
        <f>SUM(T15:T34)</f>
        <v>0</v>
      </c>
    </row>
    <row r="43" spans="1:20" ht="12.75">
      <c r="A43" s="667"/>
      <c r="B43" s="686"/>
      <c r="C43" s="668" t="s">
        <v>162</v>
      </c>
      <c r="D43" s="1036">
        <f t="shared" si="0"/>
        <v>0</v>
      </c>
      <c r="E43" s="1016"/>
      <c r="F43" s="982"/>
      <c r="G43" s="982"/>
      <c r="H43" s="982"/>
      <c r="I43" s="982"/>
      <c r="J43" s="982"/>
      <c r="K43" s="982"/>
      <c r="L43" s="1006"/>
      <c r="M43" s="1016"/>
      <c r="N43" s="982"/>
      <c r="O43" s="982"/>
      <c r="P43" s="982"/>
      <c r="Q43" s="859"/>
      <c r="R43" s="1008"/>
      <c r="T43" s="325"/>
    </row>
    <row r="44" spans="1:20" ht="12.75">
      <c r="A44" s="676">
        <v>51030</v>
      </c>
      <c r="B44" s="684">
        <v>16080</v>
      </c>
      <c r="C44" s="672" t="s">
        <v>374</v>
      </c>
      <c r="D44" s="1037">
        <f t="shared" si="0"/>
        <v>83862600</v>
      </c>
      <c r="E44" s="1016">
        <v>10000000</v>
      </c>
      <c r="F44" s="982">
        <v>3057600</v>
      </c>
      <c r="G44" s="982">
        <v>70805000</v>
      </c>
      <c r="H44" s="982"/>
      <c r="I44" s="982"/>
      <c r="J44" s="982"/>
      <c r="K44" s="982"/>
      <c r="L44" s="1006"/>
      <c r="M44" s="1016"/>
      <c r="N44" s="982"/>
      <c r="O44" s="982"/>
      <c r="P44" s="982"/>
      <c r="Q44" s="665"/>
      <c r="R44" s="1009"/>
      <c r="T44" s="321"/>
    </row>
    <row r="45" spans="1:20" ht="12.75">
      <c r="A45" s="676"/>
      <c r="B45" s="684">
        <v>31030</v>
      </c>
      <c r="C45" s="672" t="s">
        <v>414</v>
      </c>
      <c r="D45" s="1037">
        <f t="shared" si="0"/>
        <v>56000000</v>
      </c>
      <c r="E45" s="1016"/>
      <c r="F45" s="982"/>
      <c r="G45" s="982"/>
      <c r="H45" s="982"/>
      <c r="I45" s="982">
        <v>6000000</v>
      </c>
      <c r="J45" s="982"/>
      <c r="K45" s="982"/>
      <c r="L45" s="1006"/>
      <c r="M45" s="1016">
        <v>50000000</v>
      </c>
      <c r="N45" s="982"/>
      <c r="O45" s="982"/>
      <c r="P45" s="982"/>
      <c r="Q45" s="665"/>
      <c r="R45" s="1009"/>
      <c r="T45" s="321"/>
    </row>
    <row r="46" spans="1:20" ht="12.75">
      <c r="A46" s="676"/>
      <c r="B46" s="684">
        <v>32020</v>
      </c>
      <c r="C46" s="672" t="s">
        <v>688</v>
      </c>
      <c r="D46" s="1037">
        <f t="shared" si="0"/>
        <v>200000</v>
      </c>
      <c r="E46" s="1016"/>
      <c r="F46" s="982"/>
      <c r="G46" s="982"/>
      <c r="H46" s="982"/>
      <c r="I46" s="982">
        <v>200000</v>
      </c>
      <c r="J46" s="982"/>
      <c r="K46" s="982"/>
      <c r="L46" s="1006"/>
      <c r="M46" s="1016"/>
      <c r="N46" s="982"/>
      <c r="O46" s="982"/>
      <c r="P46" s="982"/>
      <c r="Q46" s="665"/>
      <c r="R46" s="1009"/>
      <c r="T46" s="321"/>
    </row>
    <row r="47" spans="1:20" ht="12.75">
      <c r="A47" s="676">
        <v>47410</v>
      </c>
      <c r="B47" s="684">
        <v>66020</v>
      </c>
      <c r="C47" s="672" t="s">
        <v>380</v>
      </c>
      <c r="D47" s="1037">
        <f t="shared" si="0"/>
        <v>40640000</v>
      </c>
      <c r="E47" s="1016"/>
      <c r="F47" s="982"/>
      <c r="G47" s="982">
        <v>40640000</v>
      </c>
      <c r="H47" s="982"/>
      <c r="I47" s="982"/>
      <c r="J47" s="982"/>
      <c r="K47" s="982"/>
      <c r="L47" s="1006"/>
      <c r="M47" s="1016"/>
      <c r="N47" s="982"/>
      <c r="O47" s="982"/>
      <c r="P47" s="982"/>
      <c r="Q47" s="665"/>
      <c r="R47" s="1009"/>
      <c r="T47" s="325"/>
    </row>
    <row r="48" spans="1:20" ht="12.75">
      <c r="A48" s="676"/>
      <c r="B48" s="684">
        <v>81030</v>
      </c>
      <c r="C48" s="672" t="s">
        <v>696</v>
      </c>
      <c r="D48" s="1037">
        <f t="shared" si="0"/>
        <v>10000000</v>
      </c>
      <c r="E48" s="1016"/>
      <c r="F48" s="982"/>
      <c r="G48" s="982"/>
      <c r="H48" s="982"/>
      <c r="I48" s="982"/>
      <c r="J48" s="982"/>
      <c r="K48" s="982"/>
      <c r="L48" s="1006"/>
      <c r="M48" s="1016">
        <v>10000000</v>
      </c>
      <c r="N48" s="982"/>
      <c r="O48" s="982"/>
      <c r="P48" s="982"/>
      <c r="Q48" s="665"/>
      <c r="R48" s="1009"/>
      <c r="T48" s="325"/>
    </row>
    <row r="49" spans="1:20" ht="12.75">
      <c r="A49" s="676"/>
      <c r="B49" s="684">
        <v>81041</v>
      </c>
      <c r="C49" s="1028" t="s">
        <v>418</v>
      </c>
      <c r="D49" s="1037">
        <f t="shared" si="0"/>
        <v>455500000</v>
      </c>
      <c r="E49" s="1016"/>
      <c r="F49" s="982"/>
      <c r="G49" s="982"/>
      <c r="H49" s="982"/>
      <c r="I49" s="982"/>
      <c r="J49" s="982">
        <v>115500000</v>
      </c>
      <c r="K49" s="982"/>
      <c r="L49" s="1006"/>
      <c r="M49" s="1016"/>
      <c r="N49" s="982"/>
      <c r="O49" s="982"/>
      <c r="P49" s="982">
        <v>340000000</v>
      </c>
      <c r="Q49" s="665"/>
      <c r="R49" s="1009"/>
      <c r="T49" s="325"/>
    </row>
    <row r="50" spans="1:20" ht="12.75">
      <c r="A50" s="676"/>
      <c r="B50" s="684">
        <v>81045</v>
      </c>
      <c r="C50" s="672" t="s">
        <v>694</v>
      </c>
      <c r="D50" s="1037">
        <f t="shared" si="0"/>
        <v>27300000</v>
      </c>
      <c r="E50" s="1016"/>
      <c r="F50" s="982"/>
      <c r="G50" s="982"/>
      <c r="H50" s="982"/>
      <c r="I50" s="982"/>
      <c r="J50" s="982">
        <v>7300000</v>
      </c>
      <c r="K50" s="982"/>
      <c r="L50" s="1006"/>
      <c r="M50" s="1016">
        <v>20000000</v>
      </c>
      <c r="N50" s="982"/>
      <c r="O50" s="982"/>
      <c r="P50" s="982"/>
      <c r="Q50" s="665"/>
      <c r="R50" s="1009"/>
      <c r="T50" s="325"/>
    </row>
    <row r="51" spans="1:20" ht="12.75">
      <c r="A51" s="676">
        <v>91250</v>
      </c>
      <c r="B51" s="684">
        <v>81071</v>
      </c>
      <c r="C51" s="672" t="s">
        <v>382</v>
      </c>
      <c r="D51" s="1037">
        <f t="shared" si="0"/>
        <v>6370000</v>
      </c>
      <c r="E51" s="1016"/>
      <c r="F51" s="982"/>
      <c r="G51" s="982">
        <v>6370000</v>
      </c>
      <c r="H51" s="982"/>
      <c r="I51" s="982"/>
      <c r="J51" s="982"/>
      <c r="K51" s="982"/>
      <c r="L51" s="1006"/>
      <c r="M51" s="1016"/>
      <c r="N51" s="982"/>
      <c r="O51" s="982"/>
      <c r="P51" s="982"/>
      <c r="Q51" s="665"/>
      <c r="R51" s="1009"/>
      <c r="T51" s="325"/>
    </row>
    <row r="52" spans="1:20" ht="12.75">
      <c r="A52" s="676"/>
      <c r="B52" s="684">
        <v>82044</v>
      </c>
      <c r="C52" s="672" t="s">
        <v>690</v>
      </c>
      <c r="D52" s="1037">
        <f t="shared" si="0"/>
        <v>635000</v>
      </c>
      <c r="E52" s="1016"/>
      <c r="F52" s="982"/>
      <c r="G52" s="982"/>
      <c r="H52" s="982"/>
      <c r="I52" s="982">
        <v>635000</v>
      </c>
      <c r="J52" s="982"/>
      <c r="K52" s="982"/>
      <c r="L52" s="1006"/>
      <c r="M52" s="1016"/>
      <c r="N52" s="982"/>
      <c r="O52" s="982"/>
      <c r="P52" s="982"/>
      <c r="Q52" s="665"/>
      <c r="R52" s="1009"/>
      <c r="T52" s="325"/>
    </row>
    <row r="53" spans="1:20" ht="12.75">
      <c r="A53" s="676">
        <v>92260</v>
      </c>
      <c r="B53" s="684">
        <v>82092</v>
      </c>
      <c r="C53" s="672" t="s">
        <v>383</v>
      </c>
      <c r="D53" s="1037">
        <f t="shared" si="0"/>
        <v>13740000</v>
      </c>
      <c r="E53" s="1016"/>
      <c r="F53" s="982"/>
      <c r="G53" s="982"/>
      <c r="H53" s="982"/>
      <c r="I53" s="982"/>
      <c r="J53" s="982">
        <v>13740000</v>
      </c>
      <c r="K53" s="982"/>
      <c r="L53" s="1006"/>
      <c r="M53" s="1016"/>
      <c r="N53" s="982"/>
      <c r="O53" s="982"/>
      <c r="P53" s="982"/>
      <c r="Q53" s="665"/>
      <c r="R53" s="1009"/>
      <c r="T53" s="325"/>
    </row>
    <row r="54" spans="1:20" ht="12.75">
      <c r="A54" s="676"/>
      <c r="B54" s="684">
        <v>84031</v>
      </c>
      <c r="C54" s="672" t="s">
        <v>415</v>
      </c>
      <c r="D54" s="1037">
        <f t="shared" si="0"/>
        <v>660000</v>
      </c>
      <c r="E54" s="1016"/>
      <c r="F54" s="982"/>
      <c r="G54" s="982"/>
      <c r="H54" s="982"/>
      <c r="I54" s="982"/>
      <c r="J54" s="982">
        <v>660000</v>
      </c>
      <c r="K54" s="982"/>
      <c r="L54" s="1006"/>
      <c r="M54" s="1016"/>
      <c r="N54" s="982"/>
      <c r="O54" s="982"/>
      <c r="P54" s="982"/>
      <c r="Q54" s="665"/>
      <c r="R54" s="1009"/>
      <c r="T54" s="325"/>
    </row>
    <row r="55" spans="1:20" ht="12.75">
      <c r="A55" s="676"/>
      <c r="B55" s="684">
        <v>84032</v>
      </c>
      <c r="C55" s="672" t="s">
        <v>689</v>
      </c>
      <c r="D55" s="1037">
        <f t="shared" si="0"/>
        <v>18495000</v>
      </c>
      <c r="E55" s="1016"/>
      <c r="F55" s="982"/>
      <c r="G55" s="982"/>
      <c r="H55" s="982"/>
      <c r="I55" s="982"/>
      <c r="J55" s="982">
        <v>18495000</v>
      </c>
      <c r="K55" s="982"/>
      <c r="L55" s="1006"/>
      <c r="M55" s="1016"/>
      <c r="N55" s="982"/>
      <c r="O55" s="982"/>
      <c r="P55" s="982"/>
      <c r="Q55" s="665"/>
      <c r="R55" s="1009"/>
      <c r="T55" s="325"/>
    </row>
    <row r="56" spans="1:20" ht="12.75">
      <c r="A56" s="676"/>
      <c r="B56" s="684">
        <v>84040</v>
      </c>
      <c r="C56" s="672" t="s">
        <v>416</v>
      </c>
      <c r="D56" s="1037">
        <f t="shared" si="0"/>
        <v>10700000</v>
      </c>
      <c r="E56" s="1016"/>
      <c r="F56" s="982"/>
      <c r="G56" s="982"/>
      <c r="H56" s="982"/>
      <c r="I56" s="982"/>
      <c r="J56" s="982">
        <v>3700000</v>
      </c>
      <c r="K56" s="982"/>
      <c r="L56" s="1006"/>
      <c r="M56" s="1016"/>
      <c r="N56" s="982"/>
      <c r="O56" s="982"/>
      <c r="P56" s="982">
        <v>7000000</v>
      </c>
      <c r="Q56" s="665"/>
      <c r="R56" s="1009"/>
      <c r="T56" s="325"/>
    </row>
    <row r="57" spans="1:20" ht="12.75">
      <c r="A57" s="676">
        <v>104012</v>
      </c>
      <c r="B57" s="684">
        <v>86030</v>
      </c>
      <c r="C57" s="672" t="s">
        <v>384</v>
      </c>
      <c r="D57" s="1037">
        <f t="shared" si="0"/>
        <v>7080000</v>
      </c>
      <c r="E57" s="1016"/>
      <c r="F57" s="982"/>
      <c r="G57" s="982">
        <v>5080000</v>
      </c>
      <c r="H57" s="982"/>
      <c r="I57" s="982">
        <v>2000000</v>
      </c>
      <c r="J57" s="982"/>
      <c r="K57" s="982"/>
      <c r="L57" s="1006"/>
      <c r="M57" s="1016"/>
      <c r="N57" s="982"/>
      <c r="O57" s="982"/>
      <c r="P57" s="982"/>
      <c r="Q57" s="665"/>
      <c r="R57" s="1009"/>
      <c r="T57" s="325"/>
    </row>
    <row r="58" spans="1:20" ht="12.75">
      <c r="A58" s="676"/>
      <c r="B58" s="684">
        <v>91110</v>
      </c>
      <c r="C58" s="672" t="s">
        <v>417</v>
      </c>
      <c r="D58" s="1037">
        <f t="shared" si="0"/>
        <v>11173000</v>
      </c>
      <c r="E58" s="1016"/>
      <c r="F58" s="982"/>
      <c r="G58" s="982"/>
      <c r="H58" s="982"/>
      <c r="I58" s="982">
        <v>11173000</v>
      </c>
      <c r="J58" s="982"/>
      <c r="K58" s="982"/>
      <c r="L58" s="1006"/>
      <c r="M58" s="1016"/>
      <c r="N58" s="982"/>
      <c r="O58" s="982"/>
      <c r="P58" s="982"/>
      <c r="Q58" s="665"/>
      <c r="R58" s="1009"/>
      <c r="T58" s="325"/>
    </row>
    <row r="59" spans="1:20" ht="12.75">
      <c r="A59" s="676">
        <v>41233</v>
      </c>
      <c r="B59" s="684">
        <v>91211</v>
      </c>
      <c r="C59" s="672" t="s">
        <v>385</v>
      </c>
      <c r="D59" s="1034">
        <f t="shared" si="0"/>
        <v>317500</v>
      </c>
      <c r="E59" s="1016"/>
      <c r="F59" s="982"/>
      <c r="G59" s="982">
        <v>317500</v>
      </c>
      <c r="H59" s="982"/>
      <c r="I59" s="982"/>
      <c r="J59" s="982"/>
      <c r="K59" s="982"/>
      <c r="L59" s="1006"/>
      <c r="M59" s="1016"/>
      <c r="N59" s="982"/>
      <c r="O59" s="982"/>
      <c r="P59" s="982"/>
      <c r="Q59" s="858"/>
      <c r="R59" s="1006"/>
      <c r="T59" s="325"/>
    </row>
    <row r="60" spans="1:20" ht="12.75">
      <c r="A60" s="676"/>
      <c r="B60" s="684">
        <v>91240</v>
      </c>
      <c r="C60" s="672" t="s">
        <v>386</v>
      </c>
      <c r="D60" s="1034">
        <f t="shared" si="0"/>
        <v>127000</v>
      </c>
      <c r="E60" s="1016"/>
      <c r="F60" s="982"/>
      <c r="G60" s="982">
        <v>127000</v>
      </c>
      <c r="H60" s="982"/>
      <c r="I60" s="982"/>
      <c r="J60" s="982"/>
      <c r="K60" s="982"/>
      <c r="L60" s="1006"/>
      <c r="M60" s="1016"/>
      <c r="N60" s="982"/>
      <c r="O60" s="982"/>
      <c r="P60" s="982"/>
      <c r="Q60" s="858"/>
      <c r="R60" s="1006"/>
      <c r="T60" s="325"/>
    </row>
    <row r="61" spans="1:20" ht="12.75">
      <c r="A61" s="676">
        <v>13320</v>
      </c>
      <c r="B61" s="684">
        <v>92111</v>
      </c>
      <c r="C61" s="672" t="s">
        <v>387</v>
      </c>
      <c r="D61" s="1034">
        <f t="shared" si="0"/>
        <v>317500</v>
      </c>
      <c r="E61" s="1016"/>
      <c r="F61" s="982"/>
      <c r="G61" s="982">
        <v>317500</v>
      </c>
      <c r="H61" s="982"/>
      <c r="I61" s="982"/>
      <c r="J61" s="982"/>
      <c r="K61" s="982"/>
      <c r="L61" s="1006"/>
      <c r="M61" s="1016"/>
      <c r="N61" s="982"/>
      <c r="O61" s="982"/>
      <c r="P61" s="982"/>
      <c r="Q61" s="858"/>
      <c r="R61" s="1006"/>
      <c r="T61" s="325"/>
    </row>
    <row r="62" spans="1:20" ht="12.75">
      <c r="A62" s="676">
        <v>101231</v>
      </c>
      <c r="B62" s="684">
        <v>92211</v>
      </c>
      <c r="C62" s="672" t="s">
        <v>388</v>
      </c>
      <c r="D62" s="1034">
        <f t="shared" si="0"/>
        <v>127000</v>
      </c>
      <c r="E62" s="1016"/>
      <c r="F62" s="982"/>
      <c r="G62" s="982">
        <v>127000</v>
      </c>
      <c r="H62" s="982"/>
      <c r="I62" s="982"/>
      <c r="J62" s="982"/>
      <c r="K62" s="982"/>
      <c r="L62" s="1006"/>
      <c r="M62" s="1016"/>
      <c r="N62" s="982"/>
      <c r="O62" s="982"/>
      <c r="P62" s="982"/>
      <c r="Q62" s="858"/>
      <c r="R62" s="1006"/>
      <c r="T62" s="325"/>
    </row>
    <row r="63" spans="1:20" ht="12.75">
      <c r="A63" s="676"/>
      <c r="B63" s="684">
        <v>98022</v>
      </c>
      <c r="C63" s="672" t="s">
        <v>389</v>
      </c>
      <c r="D63" s="1034">
        <f t="shared" si="0"/>
        <v>127000</v>
      </c>
      <c r="E63" s="1016"/>
      <c r="F63" s="982"/>
      <c r="G63" s="982">
        <v>127000</v>
      </c>
      <c r="H63" s="982"/>
      <c r="I63" s="982"/>
      <c r="J63" s="982"/>
      <c r="K63" s="982"/>
      <c r="L63" s="1006"/>
      <c r="M63" s="1016"/>
      <c r="N63" s="982"/>
      <c r="O63" s="982"/>
      <c r="P63" s="982"/>
      <c r="Q63" s="858"/>
      <c r="R63" s="1006"/>
      <c r="T63" s="325"/>
    </row>
    <row r="64" spans="1:20" ht="12.75">
      <c r="A64" s="676"/>
      <c r="B64" s="684">
        <v>94260</v>
      </c>
      <c r="C64" s="672" t="s">
        <v>608</v>
      </c>
      <c r="D64" s="1034">
        <f t="shared" si="0"/>
        <v>570000</v>
      </c>
      <c r="E64" s="1016"/>
      <c r="F64" s="982"/>
      <c r="G64" s="982"/>
      <c r="H64" s="982"/>
      <c r="I64" s="982"/>
      <c r="J64" s="982">
        <v>570000</v>
      </c>
      <c r="K64" s="982"/>
      <c r="L64" s="1006"/>
      <c r="M64" s="1016"/>
      <c r="N64" s="982"/>
      <c r="O64" s="982"/>
      <c r="P64" s="982"/>
      <c r="Q64" s="858"/>
      <c r="R64" s="1006"/>
      <c r="T64" s="325"/>
    </row>
    <row r="65" spans="1:20" s="323" customFormat="1" ht="13.5" thickBot="1">
      <c r="A65" s="664"/>
      <c r="B65" s="683"/>
      <c r="C65" s="973" t="s">
        <v>164</v>
      </c>
      <c r="D65" s="1038">
        <f>SUM(D44:D64)</f>
        <v>743941600</v>
      </c>
      <c r="E65" s="1018">
        <f aca="true" t="shared" si="2" ref="E65:T65">SUM(E44:E64)</f>
        <v>10000000</v>
      </c>
      <c r="F65" s="974">
        <f t="shared" si="2"/>
        <v>3057600</v>
      </c>
      <c r="G65" s="974">
        <f t="shared" si="2"/>
        <v>123911000</v>
      </c>
      <c r="H65" s="974">
        <f t="shared" si="2"/>
        <v>0</v>
      </c>
      <c r="I65" s="974">
        <f t="shared" si="2"/>
        <v>20008000</v>
      </c>
      <c r="J65" s="974">
        <f t="shared" si="2"/>
        <v>159965000</v>
      </c>
      <c r="K65" s="974">
        <f t="shared" si="2"/>
        <v>0</v>
      </c>
      <c r="L65" s="1019">
        <f t="shared" si="2"/>
        <v>0</v>
      </c>
      <c r="M65" s="1018">
        <f t="shared" si="2"/>
        <v>80000000</v>
      </c>
      <c r="N65" s="974">
        <f t="shared" si="2"/>
        <v>0</v>
      </c>
      <c r="O65" s="974">
        <f t="shared" si="2"/>
        <v>0</v>
      </c>
      <c r="P65" s="974">
        <f t="shared" si="2"/>
        <v>347000000</v>
      </c>
      <c r="Q65" s="1019">
        <f t="shared" si="2"/>
        <v>0</v>
      </c>
      <c r="R65" s="1010">
        <f t="shared" si="2"/>
        <v>0</v>
      </c>
      <c r="S65" s="666">
        <f t="shared" si="2"/>
        <v>0</v>
      </c>
      <c r="T65" s="666">
        <f t="shared" si="2"/>
        <v>0</v>
      </c>
    </row>
    <row r="66" spans="1:21" s="323" customFormat="1" ht="14.25" customHeight="1" thickBot="1">
      <c r="A66" s="677"/>
      <c r="B66" s="687"/>
      <c r="C66" s="1029" t="s">
        <v>165</v>
      </c>
      <c r="D66" s="1039">
        <f aca="true" t="shared" si="3" ref="D66:R66">SUM(D42+D65)</f>
        <v>3155582374</v>
      </c>
      <c r="E66" s="1020">
        <f t="shared" si="3"/>
        <v>101637518</v>
      </c>
      <c r="F66" s="860">
        <f t="shared" si="3"/>
        <v>27744106</v>
      </c>
      <c r="G66" s="860">
        <f t="shared" si="3"/>
        <v>541073250</v>
      </c>
      <c r="H66" s="860">
        <f t="shared" si="3"/>
        <v>45300000</v>
      </c>
      <c r="I66" s="860">
        <f t="shared" si="3"/>
        <v>52901691</v>
      </c>
      <c r="J66" s="860">
        <f t="shared" si="3"/>
        <v>161675000</v>
      </c>
      <c r="K66" s="860">
        <f t="shared" si="3"/>
        <v>0</v>
      </c>
      <c r="L66" s="861">
        <f t="shared" si="3"/>
        <v>233200809</v>
      </c>
      <c r="M66" s="1020">
        <f t="shared" si="3"/>
        <v>894500000</v>
      </c>
      <c r="N66" s="860">
        <f t="shared" si="3"/>
        <v>440550000</v>
      </c>
      <c r="O66" s="860">
        <f t="shared" si="3"/>
        <v>0</v>
      </c>
      <c r="P66" s="860">
        <f t="shared" si="3"/>
        <v>347000000</v>
      </c>
      <c r="Q66" s="861">
        <f t="shared" si="3"/>
        <v>310000000</v>
      </c>
      <c r="R66" s="1011">
        <f t="shared" si="3"/>
        <v>0</v>
      </c>
      <c r="S66" s="862"/>
      <c r="T66" s="863">
        <v>0</v>
      </c>
      <c r="U66" s="864"/>
    </row>
    <row r="67" spans="1:21" s="323" customFormat="1" ht="17.25" customHeight="1" thickBot="1">
      <c r="A67" s="677"/>
      <c r="B67" s="688"/>
      <c r="C67" s="1030" t="s">
        <v>166</v>
      </c>
      <c r="D67" s="1040">
        <f>SUM(E67:R67)</f>
        <v>2337148622</v>
      </c>
      <c r="E67" s="1021">
        <v>1219587090</v>
      </c>
      <c r="F67" s="865">
        <v>318080399</v>
      </c>
      <c r="G67" s="865">
        <v>767106565</v>
      </c>
      <c r="H67" s="865"/>
      <c r="I67" s="865"/>
      <c r="J67" s="865"/>
      <c r="K67" s="865"/>
      <c r="L67" s="866"/>
      <c r="M67" s="1021">
        <v>32374568</v>
      </c>
      <c r="N67" s="865"/>
      <c r="O67" s="865"/>
      <c r="P67" s="865"/>
      <c r="Q67" s="866"/>
      <c r="R67" s="1012"/>
      <c r="S67" s="862"/>
      <c r="T67" s="867">
        <v>676.5</v>
      </c>
      <c r="U67" s="862"/>
    </row>
    <row r="68" spans="1:21" s="323" customFormat="1" ht="14.25" customHeight="1" thickBot="1">
      <c r="A68" s="669"/>
      <c r="B68" s="689"/>
      <c r="C68" s="1031" t="s">
        <v>167</v>
      </c>
      <c r="D68" s="1041">
        <f>SUM(E68:R68)</f>
        <v>31801571</v>
      </c>
      <c r="E68" s="1022">
        <v>13541660</v>
      </c>
      <c r="F68" s="868">
        <v>3263554</v>
      </c>
      <c r="G68" s="868">
        <v>14996357</v>
      </c>
      <c r="H68" s="868"/>
      <c r="I68" s="868"/>
      <c r="J68" s="868"/>
      <c r="K68" s="868"/>
      <c r="L68" s="869"/>
      <c r="M68" s="1022"/>
      <c r="N68" s="868"/>
      <c r="O68" s="868"/>
      <c r="P68" s="868"/>
      <c r="Q68" s="869"/>
      <c r="R68" s="1013"/>
      <c r="S68" s="862"/>
      <c r="T68" s="867"/>
      <c r="U68" s="862"/>
    </row>
    <row r="69" spans="1:21" s="250" customFormat="1" ht="19.5" customHeight="1" thickBot="1">
      <c r="A69" s="678"/>
      <c r="B69" s="690"/>
      <c r="C69" s="1032" t="s">
        <v>168</v>
      </c>
      <c r="D69" s="1042">
        <f aca="true" t="shared" si="4" ref="D69:T69">SUM(D66+D67+D68)</f>
        <v>5524532567</v>
      </c>
      <c r="E69" s="1023">
        <f t="shared" si="4"/>
        <v>1334766268</v>
      </c>
      <c r="F69" s="870">
        <f t="shared" si="4"/>
        <v>349088059</v>
      </c>
      <c r="G69" s="870">
        <f t="shared" si="4"/>
        <v>1323176172</v>
      </c>
      <c r="H69" s="870">
        <f t="shared" si="4"/>
        <v>45300000</v>
      </c>
      <c r="I69" s="870">
        <f t="shared" si="4"/>
        <v>52901691</v>
      </c>
      <c r="J69" s="870">
        <f t="shared" si="4"/>
        <v>161675000</v>
      </c>
      <c r="K69" s="870">
        <f t="shared" si="4"/>
        <v>0</v>
      </c>
      <c r="L69" s="1024">
        <f t="shared" si="4"/>
        <v>233200809</v>
      </c>
      <c r="M69" s="1023">
        <f t="shared" si="4"/>
        <v>926874568</v>
      </c>
      <c r="N69" s="870">
        <f t="shared" si="4"/>
        <v>440550000</v>
      </c>
      <c r="O69" s="870">
        <f t="shared" si="4"/>
        <v>0</v>
      </c>
      <c r="P69" s="870">
        <f t="shared" si="4"/>
        <v>347000000</v>
      </c>
      <c r="Q69" s="1024">
        <f t="shared" si="4"/>
        <v>310000000</v>
      </c>
      <c r="R69" s="1014">
        <f t="shared" si="4"/>
        <v>0</v>
      </c>
      <c r="S69" s="870">
        <f t="shared" si="4"/>
        <v>0</v>
      </c>
      <c r="T69" s="870">
        <f t="shared" si="4"/>
        <v>676.5</v>
      </c>
      <c r="U69" s="911"/>
    </row>
    <row r="70" spans="1:19" ht="12.75">
      <c r="A70" s="315"/>
      <c r="B70" s="315"/>
      <c r="C70" s="329"/>
      <c r="D70" s="329"/>
      <c r="E70" s="316"/>
      <c r="F70" s="316"/>
      <c r="G70" s="316"/>
      <c r="H70" s="329"/>
      <c r="I70" s="329"/>
      <c r="J70" s="329"/>
      <c r="K70" s="316"/>
      <c r="L70" s="316"/>
      <c r="M70" s="316"/>
      <c r="N70" s="329"/>
      <c r="O70" s="316"/>
      <c r="P70" s="316"/>
      <c r="Q70" s="316"/>
      <c r="R70" s="316"/>
      <c r="S70" s="316"/>
    </row>
    <row r="71" spans="1:19" ht="12.75">
      <c r="A71" s="315"/>
      <c r="B71" s="315"/>
      <c r="C71" s="316"/>
      <c r="D71" s="329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979"/>
      <c r="R71" s="316"/>
      <c r="S71" s="316"/>
    </row>
    <row r="72" spans="1:20" ht="12.75">
      <c r="A72" s="315"/>
      <c r="B72" s="315"/>
      <c r="C72" s="316"/>
      <c r="D72" s="329"/>
      <c r="E72" s="316"/>
      <c r="F72" s="316"/>
      <c r="G72" s="316"/>
      <c r="H72" s="316"/>
      <c r="I72" s="329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</row>
    <row r="73" spans="1:20" ht="12.75">
      <c r="A73" s="315"/>
      <c r="B73" s="315"/>
      <c r="C73" s="316"/>
      <c r="D73" s="329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</row>
    <row r="74" spans="1:20" ht="12.75">
      <c r="A74" s="315"/>
      <c r="B74" s="315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</row>
    <row r="75" spans="1:20" ht="12.75">
      <c r="A75" s="315"/>
      <c r="B75" s="315"/>
      <c r="C75" s="316"/>
      <c r="D75" s="329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</row>
    <row r="76" spans="1:20" ht="12.75">
      <c r="A76" s="315"/>
      <c r="B76" s="315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</row>
    <row r="77" spans="1:20" ht="12.75">
      <c r="A77" s="315"/>
      <c r="B77" s="315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</row>
    <row r="78" spans="1:20" ht="12.75">
      <c r="A78" s="315"/>
      <c r="B78" s="315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</row>
    <row r="79" spans="1:20" ht="12.75">
      <c r="A79" s="315"/>
      <c r="B79" s="315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</row>
    <row r="80" spans="1:20" ht="12.75">
      <c r="A80" s="315"/>
      <c r="B80" s="315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</row>
    <row r="81" spans="1:20" ht="12.75">
      <c r="A81" s="315"/>
      <c r="B81" s="315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</row>
    <row r="82" spans="1:20" ht="12.75">
      <c r="A82" s="315"/>
      <c r="B82" s="315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</row>
    <row r="83" spans="1:20" ht="12.75">
      <c r="A83" s="315"/>
      <c r="B83" s="315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</row>
    <row r="84" spans="1:20" ht="12.75">
      <c r="A84" s="315"/>
      <c r="B84" s="315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</row>
    <row r="85" spans="1:20" ht="12.75">
      <c r="A85" s="315"/>
      <c r="B85" s="315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</row>
    <row r="86" spans="1:20" ht="12.75">
      <c r="A86" s="315"/>
      <c r="B86" s="315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</row>
    <row r="87" spans="1:20" ht="12.75">
      <c r="A87" s="315"/>
      <c r="B87" s="315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</row>
    <row r="88" spans="1:20" ht="12.75">
      <c r="A88" s="315"/>
      <c r="B88" s="315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</row>
    <row r="89" spans="1:20" ht="12.75">
      <c r="A89" s="315"/>
      <c r="B89" s="315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</row>
    <row r="90" spans="1:20" ht="12.75">
      <c r="A90" s="315"/>
      <c r="B90" s="315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</row>
    <row r="91" spans="1:20" ht="12.75">
      <c r="A91" s="315"/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</row>
    <row r="92" spans="1:20" ht="12.75">
      <c r="A92" s="315"/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</row>
    <row r="93" spans="1:20" ht="12.75">
      <c r="A93" s="315"/>
      <c r="B93" s="315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</row>
    <row r="94" spans="1:20" ht="12.75">
      <c r="A94" s="315"/>
      <c r="B94" s="315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</row>
    <row r="95" spans="1:20" ht="12.75">
      <c r="A95" s="315"/>
      <c r="B95" s="315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</row>
    <row r="96" spans="1:20" ht="12.75">
      <c r="A96" s="315"/>
      <c r="B96" s="315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</row>
    <row r="97" spans="1:20" ht="12.75">
      <c r="A97" s="315"/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</row>
    <row r="98" spans="1:20" ht="12.75">
      <c r="A98" s="315"/>
      <c r="B98" s="315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</row>
    <row r="99" spans="1:20" ht="12.75">
      <c r="A99" s="315"/>
      <c r="B99" s="315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</row>
    <row r="100" spans="1:20" ht="12.75">
      <c r="A100" s="315"/>
      <c r="B100" s="315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</row>
    <row r="101" spans="1:20" ht="12.75">
      <c r="A101" s="315"/>
      <c r="B101" s="315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</row>
    <row r="102" spans="1:20" ht="12.75">
      <c r="A102" s="315"/>
      <c r="B102" s="315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</row>
    <row r="103" spans="1:20" ht="12.75">
      <c r="A103" s="315"/>
      <c r="B103" s="315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</row>
    <row r="104" spans="1:20" ht="12.75">
      <c r="A104" s="315"/>
      <c r="B104" s="315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</row>
    <row r="105" spans="1:20" ht="12.75">
      <c r="A105" s="315"/>
      <c r="B105" s="315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</row>
    <row r="106" spans="1:20" ht="12.75">
      <c r="A106" s="315"/>
      <c r="B106" s="31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</row>
    <row r="107" spans="1:20" ht="12.75">
      <c r="A107" s="315"/>
      <c r="B107" s="315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</row>
    <row r="108" spans="1:20" ht="12.75">
      <c r="A108" s="315"/>
      <c r="B108" s="315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</row>
    <row r="109" spans="1:20" ht="12.75">
      <c r="A109" s="315"/>
      <c r="B109" s="315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</row>
    <row r="110" spans="1:20" ht="12.75">
      <c r="A110" s="315"/>
      <c r="B110" s="31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</row>
    <row r="111" spans="1:20" ht="12.75">
      <c r="A111" s="315"/>
      <c r="B111" s="315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</row>
    <row r="112" spans="1:20" ht="12.75">
      <c r="A112" s="315"/>
      <c r="B112" s="315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</row>
    <row r="113" spans="1:20" ht="12.75">
      <c r="A113" s="315"/>
      <c r="B113" s="315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</row>
    <row r="114" spans="1:20" ht="12.75">
      <c r="A114" s="315"/>
      <c r="B114" s="315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</row>
    <row r="115" spans="1:20" ht="12.75">
      <c r="A115" s="315"/>
      <c r="B115" s="315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</row>
    <row r="116" spans="1:20" ht="12.75">
      <c r="A116" s="315"/>
      <c r="B116" s="315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</row>
    <row r="117" spans="1:20" ht="12.75">
      <c r="A117" s="315"/>
      <c r="B117" s="315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</row>
    <row r="118" spans="1:20" ht="12.75">
      <c r="A118" s="315"/>
      <c r="B118" s="315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</row>
    <row r="119" spans="1:20" ht="12.75">
      <c r="A119" s="315"/>
      <c r="B119" s="315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</row>
    <row r="120" spans="1:20" ht="12.75">
      <c r="A120" s="315"/>
      <c r="B120" s="315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</row>
    <row r="121" spans="1:20" ht="12.75">
      <c r="A121" s="315"/>
      <c r="B121" s="315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</row>
    <row r="122" spans="1:20" ht="12.75">
      <c r="A122" s="315"/>
      <c r="B122" s="315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</row>
  </sheetData>
  <sheetProtection/>
  <mergeCells count="8">
    <mergeCell ref="Q7:Q10"/>
    <mergeCell ref="M6:Q6"/>
    <mergeCell ref="A2:T2"/>
    <mergeCell ref="A3:T3"/>
    <mergeCell ref="K7:L7"/>
    <mergeCell ref="R7:R9"/>
    <mergeCell ref="D6:D10"/>
    <mergeCell ref="E6:L6"/>
  </mergeCells>
  <printOptions horizontalCentered="1" verticalCentered="1"/>
  <pageMargins left="0" right="0" top="0.37" bottom="0.52" header="0.17" footer="0.37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1"/>
  <sheetViews>
    <sheetView zoomScale="80" zoomScaleNormal="80" workbookViewId="0" topLeftCell="A1">
      <selection activeCell="K22" sqref="K22"/>
    </sheetView>
  </sheetViews>
  <sheetFormatPr defaultColWidth="9.00390625" defaultRowHeight="12.75"/>
  <cols>
    <col min="1" max="1" width="7.375" style="201" customWidth="1"/>
    <col min="2" max="2" width="26.375" style="201" customWidth="1"/>
    <col min="3" max="3" width="14.625" style="201" customWidth="1"/>
    <col min="4" max="4" width="13.25390625" style="201" customWidth="1"/>
    <col min="5" max="5" width="12.75390625" style="201" customWidth="1"/>
    <col min="6" max="6" width="12.875" style="201" bestFit="1" customWidth="1"/>
    <col min="7" max="7" width="9.625" style="201" customWidth="1"/>
    <col min="8" max="9" width="15.125" style="201" bestFit="1" customWidth="1"/>
    <col min="10" max="10" width="12.00390625" style="201" customWidth="1"/>
    <col min="11" max="11" width="12.25390625" style="201" bestFit="1" customWidth="1"/>
    <col min="12" max="12" width="13.375" style="201" bestFit="1" customWidth="1"/>
    <col min="13" max="14" width="12.875" style="201" customWidth="1"/>
    <col min="15" max="15" width="9.125" style="201" customWidth="1"/>
    <col min="16" max="16" width="9.625" style="201" customWidth="1"/>
    <col min="17" max="17" width="12.375" style="201" bestFit="1" customWidth="1"/>
    <col min="18" max="18" width="14.375" style="201" customWidth="1"/>
    <col min="19" max="19" width="20.125" style="201" customWidth="1"/>
    <col min="20" max="20" width="10.25390625" style="201" bestFit="1" customWidth="1"/>
    <col min="21" max="16384" width="9.125" style="201" customWidth="1"/>
  </cols>
  <sheetData>
    <row r="1" spans="1:9" ht="22.5">
      <c r="A1" s="330"/>
      <c r="D1" s="1146"/>
      <c r="E1" s="1146"/>
      <c r="F1" s="1146"/>
      <c r="G1" s="1146"/>
      <c r="H1" s="1146"/>
      <c r="I1" s="1146"/>
    </row>
    <row r="2" spans="1:9" ht="12.75">
      <c r="A2" s="241"/>
      <c r="D2" s="1147"/>
      <c r="E2" s="1147"/>
      <c r="F2" s="1147"/>
      <c r="G2" s="1147"/>
      <c r="H2" s="1147"/>
      <c r="I2" s="1147"/>
    </row>
    <row r="3" spans="1:9" ht="15.75" customHeight="1">
      <c r="A3" s="241"/>
      <c r="B3" s="201" t="s">
        <v>127</v>
      </c>
      <c r="D3" s="241"/>
      <c r="E3" s="331"/>
      <c r="H3" s="331"/>
      <c r="I3" s="331"/>
    </row>
    <row r="4" spans="1:19" ht="15.75" customHeight="1">
      <c r="A4" s="1148"/>
      <c r="B4" s="1148"/>
      <c r="C4" s="1148"/>
      <c r="D4" s="1148"/>
      <c r="E4" s="1148"/>
      <c r="F4" s="1148"/>
      <c r="G4" s="1148"/>
      <c r="H4" s="1148"/>
      <c r="I4" s="1148"/>
      <c r="J4" s="1148"/>
      <c r="K4" s="1148"/>
      <c r="L4" s="1148"/>
      <c r="M4" s="1148"/>
      <c r="N4" s="1148"/>
      <c r="O4" s="1148"/>
      <c r="P4" s="1148"/>
      <c r="Q4" s="1148"/>
      <c r="R4" s="332"/>
      <c r="S4" s="332"/>
    </row>
    <row r="5" spans="1:19" ht="15.75">
      <c r="A5" s="1148" t="s">
        <v>703</v>
      </c>
      <c r="B5" s="1148"/>
      <c r="C5" s="1148"/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148"/>
      <c r="P5" s="1148"/>
      <c r="Q5" s="1148"/>
      <c r="R5" s="332"/>
      <c r="S5" s="332"/>
    </row>
    <row r="6" spans="1:19" ht="12.75">
      <c r="A6" s="1147" t="s">
        <v>618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242"/>
      <c r="S6" s="242" t="s">
        <v>169</v>
      </c>
    </row>
    <row r="7" spans="1:19" ht="15.75" customHeight="1" thickBot="1">
      <c r="A7" s="333"/>
      <c r="B7" s="333"/>
      <c r="C7" s="333"/>
      <c r="D7" s="333"/>
      <c r="E7" s="333"/>
      <c r="H7" s="333"/>
      <c r="S7" s="333"/>
    </row>
    <row r="8" spans="1:31" ht="37.5" customHeight="1" thickBot="1">
      <c r="A8" s="647"/>
      <c r="B8" s="646"/>
      <c r="C8" s="1149" t="s">
        <v>485</v>
      </c>
      <c r="D8" s="1150"/>
      <c r="E8" s="1151"/>
      <c r="F8" s="1144" t="s">
        <v>615</v>
      </c>
      <c r="G8" s="1145"/>
      <c r="H8" s="1152" t="s">
        <v>42</v>
      </c>
      <c r="I8" s="1152"/>
      <c r="J8" s="1152"/>
      <c r="K8" s="1149"/>
      <c r="L8" s="1141" t="s">
        <v>510</v>
      </c>
      <c r="M8" s="1142"/>
      <c r="N8" s="1143"/>
      <c r="O8" s="872"/>
      <c r="P8" s="872"/>
      <c r="Q8" s="872"/>
      <c r="R8" s="873"/>
      <c r="S8" s="871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</row>
    <row r="9" spans="1:31" ht="15" customHeight="1">
      <c r="A9" s="645"/>
      <c r="B9" s="335"/>
      <c r="C9" s="1137" t="s">
        <v>614</v>
      </c>
      <c r="D9" s="1137" t="s">
        <v>493</v>
      </c>
      <c r="E9" s="1137" t="s">
        <v>573</v>
      </c>
      <c r="F9" s="1137" t="s">
        <v>615</v>
      </c>
      <c r="G9" s="1137" t="s">
        <v>616</v>
      </c>
      <c r="H9" s="1137" t="s">
        <v>502</v>
      </c>
      <c r="I9" s="1137" t="s">
        <v>503</v>
      </c>
      <c r="J9" s="1137" t="s">
        <v>505</v>
      </c>
      <c r="K9" s="1137" t="s">
        <v>109</v>
      </c>
      <c r="L9" s="1138" t="s">
        <v>510</v>
      </c>
      <c r="M9" s="1140" t="s">
        <v>517</v>
      </c>
      <c r="N9" s="1140" t="s">
        <v>627</v>
      </c>
      <c r="O9" s="1138" t="s">
        <v>521</v>
      </c>
      <c r="P9" s="1138" t="s">
        <v>617</v>
      </c>
      <c r="Q9" s="1138" t="s">
        <v>530</v>
      </c>
      <c r="R9" s="1138" t="s">
        <v>9</v>
      </c>
      <c r="S9" s="64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</row>
    <row r="10" spans="1:31" ht="24.75">
      <c r="A10" s="651" t="s">
        <v>405</v>
      </c>
      <c r="B10" s="336" t="s">
        <v>137</v>
      </c>
      <c r="C10" s="1138"/>
      <c r="D10" s="1138" t="s">
        <v>171</v>
      </c>
      <c r="E10" s="1138" t="s">
        <v>172</v>
      </c>
      <c r="F10" s="1138" t="s">
        <v>176</v>
      </c>
      <c r="G10" s="1138" t="s">
        <v>176</v>
      </c>
      <c r="H10" s="1138" t="s">
        <v>173</v>
      </c>
      <c r="I10" s="1138" t="s">
        <v>174</v>
      </c>
      <c r="J10" s="1138" t="s">
        <v>175</v>
      </c>
      <c r="K10" s="1138"/>
      <c r="L10" s="1138"/>
      <c r="M10" s="1138"/>
      <c r="N10" s="1138"/>
      <c r="O10" s="1138" t="s">
        <v>177</v>
      </c>
      <c r="P10" s="1138"/>
      <c r="Q10" s="1138" t="s">
        <v>142</v>
      </c>
      <c r="R10" s="1138"/>
      <c r="S10" s="644" t="s">
        <v>178</v>
      </c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</row>
    <row r="11" spans="1:31" ht="15" customHeight="1">
      <c r="A11" s="645"/>
      <c r="B11" s="335" t="s">
        <v>45</v>
      </c>
      <c r="C11" s="1138"/>
      <c r="D11" s="1138" t="s">
        <v>179</v>
      </c>
      <c r="E11" s="1138"/>
      <c r="F11" s="1138" t="s">
        <v>181</v>
      </c>
      <c r="G11" s="1138" t="s">
        <v>181</v>
      </c>
      <c r="H11" s="1138"/>
      <c r="I11" s="1138" t="s">
        <v>180</v>
      </c>
      <c r="J11" s="1138" t="s">
        <v>147</v>
      </c>
      <c r="K11" s="1138"/>
      <c r="L11" s="1138"/>
      <c r="M11" s="1138"/>
      <c r="N11" s="1138"/>
      <c r="O11" s="1138" t="s">
        <v>172</v>
      </c>
      <c r="P11" s="1138"/>
      <c r="Q11" s="1138" t="s">
        <v>182</v>
      </c>
      <c r="R11" s="1138"/>
      <c r="S11" s="644" t="s">
        <v>22</v>
      </c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</row>
    <row r="12" spans="1:31" ht="19.5" customHeight="1" thickBot="1">
      <c r="A12" s="645"/>
      <c r="B12" s="337" t="s">
        <v>45</v>
      </c>
      <c r="C12" s="1139"/>
      <c r="D12" s="1139"/>
      <c r="E12" s="1139"/>
      <c r="F12" s="1139" t="s">
        <v>185</v>
      </c>
      <c r="G12" s="1139" t="s">
        <v>185</v>
      </c>
      <c r="H12" s="1139"/>
      <c r="I12" s="1139" t="s">
        <v>183</v>
      </c>
      <c r="J12" s="1139" t="s">
        <v>184</v>
      </c>
      <c r="K12" s="1139"/>
      <c r="L12" s="1139"/>
      <c r="M12" s="1139"/>
      <c r="N12" s="1139"/>
      <c r="O12" s="1139"/>
      <c r="P12" s="1139"/>
      <c r="Q12" s="1139" t="s">
        <v>148</v>
      </c>
      <c r="R12" s="1139" t="s">
        <v>147</v>
      </c>
      <c r="S12" s="643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</row>
    <row r="13" spans="1:31" ht="15.75" thickBot="1">
      <c r="A13" s="875">
        <v>1</v>
      </c>
      <c r="B13" s="876">
        <v>2</v>
      </c>
      <c r="C13" s="876">
        <v>3</v>
      </c>
      <c r="D13" s="876">
        <v>4</v>
      </c>
      <c r="E13" s="876">
        <v>5</v>
      </c>
      <c r="F13" s="876">
        <v>6</v>
      </c>
      <c r="G13" s="876">
        <v>7</v>
      </c>
      <c r="H13" s="876">
        <v>8</v>
      </c>
      <c r="I13" s="876">
        <v>9</v>
      </c>
      <c r="J13" s="876">
        <v>10</v>
      </c>
      <c r="K13" s="876">
        <v>11</v>
      </c>
      <c r="L13" s="876">
        <v>12</v>
      </c>
      <c r="M13" s="876"/>
      <c r="N13" s="876"/>
      <c r="O13" s="876">
        <v>13</v>
      </c>
      <c r="P13" s="876">
        <v>14</v>
      </c>
      <c r="Q13" s="876">
        <v>15</v>
      </c>
      <c r="R13" s="876">
        <v>16</v>
      </c>
      <c r="S13" s="876">
        <v>17</v>
      </c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</row>
    <row r="14" spans="1:31" ht="15">
      <c r="A14" s="881"/>
      <c r="B14" s="882"/>
      <c r="C14" s="883"/>
      <c r="D14" s="883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/>
      <c r="P14" s="884"/>
      <c r="Q14" s="884"/>
      <c r="R14" s="884"/>
      <c r="S14" s="885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</row>
    <row r="15" spans="1:31" ht="15">
      <c r="A15" s="642" t="s">
        <v>110</v>
      </c>
      <c r="B15" s="338" t="s">
        <v>158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641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</row>
    <row r="16" spans="1:31" ht="15">
      <c r="A16" s="640"/>
      <c r="B16" s="340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641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</row>
    <row r="17" spans="1:31" ht="39">
      <c r="A17" s="886" t="s">
        <v>631</v>
      </c>
      <c r="B17" s="874" t="s">
        <v>630</v>
      </c>
      <c r="C17" s="636"/>
      <c r="D17" s="636"/>
      <c r="E17" s="636"/>
      <c r="F17" s="636"/>
      <c r="G17" s="636"/>
      <c r="H17" s="636"/>
      <c r="I17" s="636"/>
      <c r="J17" s="636"/>
      <c r="K17" s="636"/>
      <c r="L17" s="636">
        <v>5000000</v>
      </c>
      <c r="M17" s="636"/>
      <c r="N17" s="636">
        <v>4500000</v>
      </c>
      <c r="O17" s="636"/>
      <c r="P17" s="636"/>
      <c r="Q17" s="636"/>
      <c r="R17" s="636"/>
      <c r="S17" s="638">
        <f aca="true" t="shared" si="0" ref="S17:S22">SUM(C17:R17)</f>
        <v>9500000</v>
      </c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</row>
    <row r="18" spans="1:31" ht="45">
      <c r="A18" s="639" t="s">
        <v>398</v>
      </c>
      <c r="B18" s="635" t="s">
        <v>399</v>
      </c>
      <c r="C18" s="636"/>
      <c r="D18" s="636"/>
      <c r="E18" s="636"/>
      <c r="F18" s="636"/>
      <c r="G18" s="636"/>
      <c r="H18" s="636"/>
      <c r="I18" s="636"/>
      <c r="J18" s="636"/>
      <c r="K18" s="636"/>
      <c r="L18" s="636">
        <v>12000000</v>
      </c>
      <c r="M18" s="636">
        <v>3240000</v>
      </c>
      <c r="N18" s="636"/>
      <c r="O18" s="636"/>
      <c r="P18" s="636"/>
      <c r="Q18" s="636">
        <v>3500000</v>
      </c>
      <c r="R18" s="636"/>
      <c r="S18" s="638">
        <f t="shared" si="0"/>
        <v>18740000</v>
      </c>
      <c r="T18" s="341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</row>
    <row r="19" spans="1:31" ht="30">
      <c r="A19" s="639" t="s">
        <v>629</v>
      </c>
      <c r="B19" s="635" t="s">
        <v>406</v>
      </c>
      <c r="C19" s="636">
        <v>1235193791</v>
      </c>
      <c r="D19" s="636">
        <v>49384800</v>
      </c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8">
        <f t="shared" si="0"/>
        <v>1284578591</v>
      </c>
      <c r="T19" s="341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</row>
    <row r="20" spans="1:31" ht="30">
      <c r="A20" s="639" t="s">
        <v>400</v>
      </c>
      <c r="B20" s="635" t="s">
        <v>628</v>
      </c>
      <c r="C20" s="636"/>
      <c r="D20" s="636"/>
      <c r="E20" s="636"/>
      <c r="F20" s="636"/>
      <c r="G20" s="636"/>
      <c r="H20" s="636"/>
      <c r="I20" s="636"/>
      <c r="J20" s="636"/>
      <c r="K20" s="636"/>
      <c r="L20" s="636">
        <v>8000000</v>
      </c>
      <c r="M20" s="636">
        <v>2160000</v>
      </c>
      <c r="N20" s="636"/>
      <c r="O20" s="636"/>
      <c r="P20" s="636"/>
      <c r="Q20" s="636"/>
      <c r="R20" s="636"/>
      <c r="S20" s="638">
        <f t="shared" si="0"/>
        <v>10160000</v>
      </c>
      <c r="T20" s="341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</row>
    <row r="21" spans="1:31" ht="45">
      <c r="A21" s="639" t="s">
        <v>401</v>
      </c>
      <c r="B21" s="635" t="s">
        <v>402</v>
      </c>
      <c r="C21" s="636"/>
      <c r="D21" s="636"/>
      <c r="E21" s="636"/>
      <c r="F21" s="636"/>
      <c r="G21" s="636"/>
      <c r="H21" s="636">
        <v>800000000</v>
      </c>
      <c r="I21" s="636">
        <v>2140700000</v>
      </c>
      <c r="J21" s="636">
        <v>100000</v>
      </c>
      <c r="K21" s="636">
        <v>42000000</v>
      </c>
      <c r="L21" s="636"/>
      <c r="M21" s="636"/>
      <c r="N21" s="636"/>
      <c r="O21" s="636"/>
      <c r="P21" s="636"/>
      <c r="Q21" s="636"/>
      <c r="R21" s="636"/>
      <c r="S21" s="638">
        <f t="shared" si="0"/>
        <v>2982800000</v>
      </c>
      <c r="T21" s="341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</row>
    <row r="22" spans="1:31" ht="30">
      <c r="A22" s="639" t="s">
        <v>403</v>
      </c>
      <c r="B22" s="635" t="s">
        <v>404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>
        <v>30000000</v>
      </c>
      <c r="M22" s="636"/>
      <c r="N22" s="636"/>
      <c r="O22" s="636"/>
      <c r="P22" s="636"/>
      <c r="Q22" s="636"/>
      <c r="R22" s="636">
        <v>950000000</v>
      </c>
      <c r="S22" s="638">
        <f t="shared" si="0"/>
        <v>980000000</v>
      </c>
      <c r="T22" s="341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</row>
    <row r="23" spans="1:31" ht="15.75" thickBot="1">
      <c r="A23" s="887"/>
      <c r="B23" s="888"/>
      <c r="C23" s="889"/>
      <c r="D23" s="889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90"/>
      <c r="T23" s="341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</row>
    <row r="24" spans="1:31" ht="19.5" customHeight="1" thickBot="1">
      <c r="A24" s="877" t="s">
        <v>33</v>
      </c>
      <c r="B24" s="878" t="s">
        <v>188</v>
      </c>
      <c r="C24" s="879">
        <f>SUM(C17:C22)</f>
        <v>1235193791</v>
      </c>
      <c r="D24" s="879">
        <f aca="true" t="shared" si="1" ref="D24:R24">SUM(D17:D22)</f>
        <v>49384800</v>
      </c>
      <c r="E24" s="879">
        <f t="shared" si="1"/>
        <v>0</v>
      </c>
      <c r="F24" s="879">
        <f t="shared" si="1"/>
        <v>0</v>
      </c>
      <c r="G24" s="879">
        <f t="shared" si="1"/>
        <v>0</v>
      </c>
      <c r="H24" s="879">
        <f t="shared" si="1"/>
        <v>800000000</v>
      </c>
      <c r="I24" s="879">
        <f t="shared" si="1"/>
        <v>2140700000</v>
      </c>
      <c r="J24" s="879">
        <f t="shared" si="1"/>
        <v>100000</v>
      </c>
      <c r="K24" s="879">
        <f t="shared" si="1"/>
        <v>42000000</v>
      </c>
      <c r="L24" s="879">
        <f t="shared" si="1"/>
        <v>55000000</v>
      </c>
      <c r="M24" s="879">
        <f t="shared" si="1"/>
        <v>5400000</v>
      </c>
      <c r="N24" s="879">
        <f t="shared" si="1"/>
        <v>4500000</v>
      </c>
      <c r="O24" s="879">
        <f t="shared" si="1"/>
        <v>0</v>
      </c>
      <c r="P24" s="879">
        <f t="shared" si="1"/>
        <v>0</v>
      </c>
      <c r="Q24" s="879">
        <f t="shared" si="1"/>
        <v>3500000</v>
      </c>
      <c r="R24" s="879">
        <f t="shared" si="1"/>
        <v>950000000</v>
      </c>
      <c r="S24" s="880">
        <f>SUM(C24:R24)</f>
        <v>5285778591</v>
      </c>
      <c r="T24" s="341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</row>
    <row r="25" spans="1:20" s="344" customFormat="1" ht="30" customHeight="1" thickBot="1">
      <c r="A25" s="637" t="s">
        <v>20</v>
      </c>
      <c r="B25" s="652" t="s">
        <v>407</v>
      </c>
      <c r="C25" s="342"/>
      <c r="D25" s="342"/>
      <c r="E25" s="981"/>
      <c r="F25" s="342"/>
      <c r="G25" s="342"/>
      <c r="H25" s="342"/>
      <c r="I25" s="342"/>
      <c r="J25" s="342"/>
      <c r="K25" s="342"/>
      <c r="L25" s="342">
        <v>178749500</v>
      </c>
      <c r="M25" s="342">
        <v>47164811</v>
      </c>
      <c r="N25" s="342">
        <v>220000</v>
      </c>
      <c r="O25" s="342"/>
      <c r="P25" s="342"/>
      <c r="Q25" s="342"/>
      <c r="R25" s="342"/>
      <c r="S25" s="880">
        <f>SUM(C25:R25)</f>
        <v>226134311</v>
      </c>
      <c r="T25" s="341"/>
    </row>
    <row r="26" spans="1:20" s="344" customFormat="1" ht="29.25" customHeight="1" thickBot="1">
      <c r="A26" s="637" t="s">
        <v>11</v>
      </c>
      <c r="B26" s="652" t="s">
        <v>408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>
        <v>12346000</v>
      </c>
      <c r="M26" s="342">
        <v>263665</v>
      </c>
      <c r="N26" s="342">
        <v>10000</v>
      </c>
      <c r="O26" s="342"/>
      <c r="P26" s="342"/>
      <c r="Q26" s="342"/>
      <c r="R26" s="342"/>
      <c r="S26" s="880">
        <f>SUM(C26:R26)</f>
        <v>12619665</v>
      </c>
      <c r="T26" s="341"/>
    </row>
    <row r="27" spans="1:20" s="343" customFormat="1" ht="19.5" customHeight="1" thickBot="1">
      <c r="A27" s="648" t="s">
        <v>8</v>
      </c>
      <c r="B27" s="649" t="s">
        <v>168</v>
      </c>
      <c r="C27" s="650">
        <f>SUM(C24+C25+C26)</f>
        <v>1235193791</v>
      </c>
      <c r="D27" s="650">
        <f aca="true" t="shared" si="2" ref="D27:S27">SUM(D24+D25+D26)</f>
        <v>49384800</v>
      </c>
      <c r="E27" s="650">
        <f t="shared" si="2"/>
        <v>0</v>
      </c>
      <c r="F27" s="650">
        <f>SUM(F24+F25+F26)</f>
        <v>0</v>
      </c>
      <c r="G27" s="650">
        <f>SUM(G24+G25+G26)</f>
        <v>0</v>
      </c>
      <c r="H27" s="650">
        <f t="shared" si="2"/>
        <v>800000000</v>
      </c>
      <c r="I27" s="650">
        <f t="shared" si="2"/>
        <v>2140700000</v>
      </c>
      <c r="J27" s="650">
        <f t="shared" si="2"/>
        <v>100000</v>
      </c>
      <c r="K27" s="650">
        <f t="shared" si="2"/>
        <v>42000000</v>
      </c>
      <c r="L27" s="650">
        <f t="shared" si="2"/>
        <v>246095500</v>
      </c>
      <c r="M27" s="650">
        <f t="shared" si="2"/>
        <v>52828476</v>
      </c>
      <c r="N27" s="650">
        <f t="shared" si="2"/>
        <v>4730000</v>
      </c>
      <c r="O27" s="650">
        <f>SUM(O24+O25+O26)</f>
        <v>0</v>
      </c>
      <c r="P27" s="650">
        <f t="shared" si="2"/>
        <v>0</v>
      </c>
      <c r="Q27" s="650">
        <f t="shared" si="2"/>
        <v>3500000</v>
      </c>
      <c r="R27" s="650">
        <f t="shared" si="2"/>
        <v>950000000</v>
      </c>
      <c r="S27" s="650">
        <f t="shared" si="2"/>
        <v>5524532567</v>
      </c>
      <c r="T27" s="341"/>
    </row>
    <row r="28" spans="4:11" ht="12.75">
      <c r="D28" s="334"/>
      <c r="E28" s="334"/>
      <c r="J28" s="345"/>
      <c r="K28" s="334"/>
    </row>
    <row r="29" spans="4:18" ht="12.75">
      <c r="D29" s="334"/>
      <c r="E29" s="334"/>
      <c r="H29" s="346"/>
      <c r="L29" s="346"/>
      <c r="Q29" s="232"/>
      <c r="R29" s="232"/>
    </row>
    <row r="30" spans="4:19" ht="12.75">
      <c r="D30" s="980"/>
      <c r="S30" s="346"/>
    </row>
    <row r="31" spans="17:18" ht="12.75">
      <c r="Q31" s="232"/>
      <c r="R31" s="232"/>
    </row>
  </sheetData>
  <sheetProtection/>
  <mergeCells count="25">
    <mergeCell ref="F8:G8"/>
    <mergeCell ref="F9:F12"/>
    <mergeCell ref="G9:G12"/>
    <mergeCell ref="D1:I1"/>
    <mergeCell ref="D2:I2"/>
    <mergeCell ref="A4:Q4"/>
    <mergeCell ref="A5:Q5"/>
    <mergeCell ref="A6:Q6"/>
    <mergeCell ref="C8:E8"/>
    <mergeCell ref="H8:K8"/>
    <mergeCell ref="L8:N8"/>
    <mergeCell ref="R9:R12"/>
    <mergeCell ref="L9:L12"/>
    <mergeCell ref="O9:O12"/>
    <mergeCell ref="P9:P12"/>
    <mergeCell ref="Q9:Q12"/>
    <mergeCell ref="N9:N12"/>
    <mergeCell ref="C9:C12"/>
    <mergeCell ref="D9:D12"/>
    <mergeCell ref="E9:E12"/>
    <mergeCell ref="M9:M12"/>
    <mergeCell ref="H9:H12"/>
    <mergeCell ref="I9:I12"/>
    <mergeCell ref="J9:J12"/>
    <mergeCell ref="K9:K12"/>
  </mergeCells>
  <printOptions horizontalCentered="1" verticalCentered="1"/>
  <pageMargins left="0" right="0" top="0.7086614173228347" bottom="0.7480314960629921" header="0.3937007874015748" footer="0.3937007874015748"/>
  <pageSetup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M37" sqref="M37"/>
    </sheetView>
  </sheetViews>
  <sheetFormatPr defaultColWidth="9.00390625" defaultRowHeight="12.75"/>
  <cols>
    <col min="1" max="1" width="3.875" style="347" customWidth="1"/>
    <col min="2" max="2" width="30.75390625" style="347" customWidth="1"/>
    <col min="3" max="14" width="10.75390625" style="347" customWidth="1"/>
    <col min="15" max="15" width="10.875" style="347" bestFit="1" customWidth="1"/>
    <col min="16" max="17" width="7.75390625" style="347" customWidth="1"/>
    <col min="18" max="16384" width="9.125" style="347" customWidth="1"/>
  </cols>
  <sheetData>
    <row r="1" ht="12.75">
      <c r="N1" s="348"/>
    </row>
    <row r="2" ht="12.75">
      <c r="N2" s="348"/>
    </row>
    <row r="3" spans="1:17" ht="12.75">
      <c r="A3" s="1153" t="s">
        <v>638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</row>
    <row r="4" spans="1:16" ht="12.75" hidden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1"/>
    </row>
    <row r="5" spans="1:16" ht="12.75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 t="s">
        <v>189</v>
      </c>
      <c r="N5" s="350"/>
      <c r="O5" s="350"/>
      <c r="P5" s="351"/>
    </row>
    <row r="6" spans="1:16" ht="12.75">
      <c r="A6" s="349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2"/>
      <c r="O6" s="350"/>
      <c r="P6" s="351"/>
    </row>
    <row r="7" spans="1:16" ht="13.5" thickBot="1">
      <c r="A7" s="34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3" t="s">
        <v>639</v>
      </c>
      <c r="O7" s="350"/>
      <c r="P7" s="351"/>
    </row>
    <row r="8" spans="1:14" ht="13.5" thickBot="1">
      <c r="A8" s="354"/>
      <c r="B8" s="355"/>
      <c r="C8" s="356"/>
      <c r="D8" s="1154" t="s">
        <v>190</v>
      </c>
      <c r="E8" s="1154"/>
      <c r="F8" s="1154"/>
      <c r="G8" s="1154"/>
      <c r="H8" s="1154"/>
      <c r="I8" s="1154"/>
      <c r="J8" s="1154"/>
      <c r="K8" s="1155" t="s">
        <v>191</v>
      </c>
      <c r="L8" s="1155"/>
      <c r="M8" s="1155"/>
      <c r="N8" s="1155"/>
    </row>
    <row r="9" spans="1:15" ht="30.75" customHeight="1" thickBot="1">
      <c r="A9" s="357"/>
      <c r="B9" s="358"/>
      <c r="C9" s="359"/>
      <c r="D9" s="1156" t="s">
        <v>129</v>
      </c>
      <c r="E9" s="1157"/>
      <c r="F9" s="1157"/>
      <c r="G9" s="1157"/>
      <c r="H9" s="1157"/>
      <c r="I9" s="1158" t="s">
        <v>25</v>
      </c>
      <c r="J9" s="1159"/>
      <c r="K9" s="1160" t="s">
        <v>129</v>
      </c>
      <c r="L9" s="1160"/>
      <c r="M9" s="1160"/>
      <c r="N9" s="360" t="s">
        <v>133</v>
      </c>
      <c r="O9" s="361"/>
    </row>
    <row r="10" spans="1:14" ht="12.75" customHeight="1">
      <c r="A10" s="362"/>
      <c r="B10" s="363"/>
      <c r="C10" s="364" t="s">
        <v>192</v>
      </c>
      <c r="D10" s="365"/>
      <c r="E10" s="366" t="s">
        <v>193</v>
      </c>
      <c r="F10" s="366"/>
      <c r="G10" s="367"/>
      <c r="H10" s="368"/>
      <c r="I10" s="369"/>
      <c r="J10" s="370"/>
      <c r="K10" s="365"/>
      <c r="L10" s="366" t="s">
        <v>193</v>
      </c>
      <c r="M10" s="366"/>
      <c r="N10" s="372"/>
    </row>
    <row r="11" spans="1:14" ht="12.75">
      <c r="A11" s="362"/>
      <c r="B11" s="371" t="s">
        <v>194</v>
      </c>
      <c r="C11" s="364" t="s">
        <v>144</v>
      </c>
      <c r="D11" s="373" t="s">
        <v>139</v>
      </c>
      <c r="E11" s="374" t="s">
        <v>140</v>
      </c>
      <c r="F11" s="374" t="s">
        <v>195</v>
      </c>
      <c r="G11" s="371" t="s">
        <v>132</v>
      </c>
      <c r="H11" s="375" t="s">
        <v>619</v>
      </c>
      <c r="I11" s="376" t="s">
        <v>196</v>
      </c>
      <c r="J11" s="374" t="s">
        <v>197</v>
      </c>
      <c r="K11" s="373" t="s">
        <v>139</v>
      </c>
      <c r="L11" s="374" t="s">
        <v>140</v>
      </c>
      <c r="M11" s="374" t="s">
        <v>195</v>
      </c>
      <c r="N11" s="377" t="s">
        <v>196</v>
      </c>
    </row>
    <row r="12" spans="1:14" ht="12.75">
      <c r="A12" s="378"/>
      <c r="B12" s="371" t="s">
        <v>198</v>
      </c>
      <c r="C12" s="364" t="s">
        <v>22</v>
      </c>
      <c r="D12" s="373" t="s">
        <v>199</v>
      </c>
      <c r="E12" s="374" t="s">
        <v>200</v>
      </c>
      <c r="F12" s="374" t="s">
        <v>144</v>
      </c>
      <c r="G12" s="371" t="s">
        <v>143</v>
      </c>
      <c r="H12" s="375" t="s">
        <v>142</v>
      </c>
      <c r="I12" s="376"/>
      <c r="J12" s="374"/>
      <c r="K12" s="373" t="s">
        <v>199</v>
      </c>
      <c r="L12" s="374" t="s">
        <v>200</v>
      </c>
      <c r="M12" s="374" t="s">
        <v>144</v>
      </c>
      <c r="N12" s="375"/>
    </row>
    <row r="13" spans="1:14" ht="12.75">
      <c r="A13" s="379" t="s">
        <v>59</v>
      </c>
      <c r="B13" s="371" t="s">
        <v>51</v>
      </c>
      <c r="C13" s="380"/>
      <c r="D13" s="381"/>
      <c r="E13" s="374" t="s">
        <v>201</v>
      </c>
      <c r="F13" s="374"/>
      <c r="G13" s="371" t="s">
        <v>149</v>
      </c>
      <c r="H13" s="375" t="s">
        <v>148</v>
      </c>
      <c r="I13" s="369"/>
      <c r="J13" s="370"/>
      <c r="K13" s="381"/>
      <c r="L13" s="374" t="s">
        <v>620</v>
      </c>
      <c r="M13" s="374"/>
      <c r="N13" s="375"/>
    </row>
    <row r="14" spans="1:14" ht="12.75">
      <c r="A14" s="382"/>
      <c r="B14" s="371"/>
      <c r="C14" s="380"/>
      <c r="D14" s="381"/>
      <c r="E14" s="374" t="s">
        <v>202</v>
      </c>
      <c r="F14" s="374"/>
      <c r="G14" s="371"/>
      <c r="H14" s="375" t="s">
        <v>203</v>
      </c>
      <c r="I14" s="383"/>
      <c r="J14" s="384"/>
      <c r="K14" s="381"/>
      <c r="L14" s="374" t="s">
        <v>202</v>
      </c>
      <c r="M14" s="374"/>
      <c r="N14" s="375"/>
    </row>
    <row r="15" spans="1:14" ht="13.5" thickBot="1">
      <c r="A15" s="378"/>
      <c r="B15" s="385"/>
      <c r="C15" s="386"/>
      <c r="D15" s="381"/>
      <c r="E15" s="374" t="s">
        <v>204</v>
      </c>
      <c r="F15" s="374"/>
      <c r="G15" s="369"/>
      <c r="H15" s="387"/>
      <c r="I15" s="383"/>
      <c r="J15" s="384"/>
      <c r="K15" s="381"/>
      <c r="L15" s="374" t="s">
        <v>204</v>
      </c>
      <c r="M15" s="374"/>
      <c r="N15" s="387"/>
    </row>
    <row r="16" spans="1:14" ht="13.5" thickBot="1">
      <c r="A16" s="388">
        <v>1</v>
      </c>
      <c r="B16" s="389">
        <v>2</v>
      </c>
      <c r="C16" s="390">
        <v>3</v>
      </c>
      <c r="D16" s="388">
        <v>4</v>
      </c>
      <c r="E16" s="391">
        <v>5</v>
      </c>
      <c r="F16" s="391">
        <v>6</v>
      </c>
      <c r="G16" s="391">
        <v>7</v>
      </c>
      <c r="H16" s="392">
        <v>9</v>
      </c>
      <c r="I16" s="393">
        <v>10</v>
      </c>
      <c r="J16" s="391">
        <v>11</v>
      </c>
      <c r="K16" s="388">
        <v>13</v>
      </c>
      <c r="L16" s="391">
        <v>14</v>
      </c>
      <c r="M16" s="391">
        <v>15</v>
      </c>
      <c r="N16" s="392">
        <v>16</v>
      </c>
    </row>
    <row r="17" spans="1:14" ht="12.75">
      <c r="A17" s="394"/>
      <c r="B17" s="395"/>
      <c r="C17" s="396"/>
      <c r="D17" s="397"/>
      <c r="E17" s="398"/>
      <c r="F17" s="398"/>
      <c r="G17" s="398"/>
      <c r="H17" s="399"/>
      <c r="I17" s="400"/>
      <c r="J17" s="398"/>
      <c r="K17" s="397"/>
      <c r="L17" s="398"/>
      <c r="M17" s="398"/>
      <c r="N17" s="399"/>
    </row>
    <row r="18" spans="1:16" ht="12.75">
      <c r="A18" s="357" t="s">
        <v>76</v>
      </c>
      <c r="B18" s="402" t="s">
        <v>640</v>
      </c>
      <c r="C18" s="423">
        <f>SUM(D18:N18)</f>
        <v>576718895</v>
      </c>
      <c r="D18" s="404">
        <v>380250500</v>
      </c>
      <c r="E18" s="405">
        <v>85543395</v>
      </c>
      <c r="F18" s="405">
        <v>95685000</v>
      </c>
      <c r="G18" s="405"/>
      <c r="H18" s="406"/>
      <c r="I18" s="407">
        <v>15240000</v>
      </c>
      <c r="J18" s="405"/>
      <c r="K18" s="404"/>
      <c r="L18" s="405"/>
      <c r="M18" s="405"/>
      <c r="N18" s="406"/>
      <c r="P18" s="408"/>
    </row>
    <row r="19" spans="1:16" ht="12.75">
      <c r="A19" s="394" t="s">
        <v>76</v>
      </c>
      <c r="B19" s="402" t="s">
        <v>641</v>
      </c>
      <c r="C19" s="423">
        <f>SUM(D19:N19)</f>
        <v>1724684609</v>
      </c>
      <c r="D19" s="404">
        <v>820457949</v>
      </c>
      <c r="E19" s="405">
        <v>228119757</v>
      </c>
      <c r="F19" s="405">
        <v>659544335</v>
      </c>
      <c r="G19" s="405"/>
      <c r="H19" s="406"/>
      <c r="I19" s="407">
        <v>16562568</v>
      </c>
      <c r="J19" s="405"/>
      <c r="K19" s="404"/>
      <c r="L19" s="405"/>
      <c r="M19" s="405"/>
      <c r="N19" s="406"/>
      <c r="P19" s="408"/>
    </row>
    <row r="20" spans="1:16" ht="12.75">
      <c r="A20" s="394" t="s">
        <v>82</v>
      </c>
      <c r="B20" s="402" t="s">
        <v>642</v>
      </c>
      <c r="C20" s="423">
        <f>SUM(D20:N20)</f>
        <v>54882447</v>
      </c>
      <c r="D20" s="404">
        <v>10549641</v>
      </c>
      <c r="E20" s="405">
        <v>2523105</v>
      </c>
      <c r="F20" s="405">
        <v>10008130</v>
      </c>
      <c r="G20" s="405"/>
      <c r="H20" s="406"/>
      <c r="I20" s="407"/>
      <c r="J20" s="407"/>
      <c r="K20" s="404">
        <v>13541660</v>
      </c>
      <c r="L20" s="405">
        <v>3263554</v>
      </c>
      <c r="M20" s="405">
        <v>14996357</v>
      </c>
      <c r="N20" s="406"/>
      <c r="P20" s="408"/>
    </row>
    <row r="21" spans="1:16" ht="12.75">
      <c r="A21" s="394" t="s">
        <v>85</v>
      </c>
      <c r="B21" s="402" t="s">
        <v>212</v>
      </c>
      <c r="C21" s="423">
        <f>SUM(D21:N21)</f>
        <v>12664242</v>
      </c>
      <c r="D21" s="405">
        <v>8329000</v>
      </c>
      <c r="E21" s="405">
        <v>1894142</v>
      </c>
      <c r="F21" s="405">
        <v>1869100</v>
      </c>
      <c r="G21" s="405"/>
      <c r="H21" s="406"/>
      <c r="I21" s="407">
        <v>572000</v>
      </c>
      <c r="J21" s="407"/>
      <c r="K21" s="404"/>
      <c r="L21" s="405"/>
      <c r="M21" s="405"/>
      <c r="N21" s="406"/>
      <c r="P21" s="408"/>
    </row>
    <row r="22" spans="1:16" ht="13.5" thickBot="1">
      <c r="A22" s="422"/>
      <c r="B22" s="432"/>
      <c r="C22" s="433"/>
      <c r="D22" s="418"/>
      <c r="E22" s="419"/>
      <c r="F22" s="419"/>
      <c r="G22" s="419"/>
      <c r="H22" s="420"/>
      <c r="I22" s="421"/>
      <c r="J22" s="419"/>
      <c r="K22" s="418"/>
      <c r="L22" s="419"/>
      <c r="M22" s="419"/>
      <c r="N22" s="420"/>
      <c r="P22" s="408"/>
    </row>
    <row r="23" spans="1:16" ht="13.5" hidden="1" thickBot="1">
      <c r="A23" s="357"/>
      <c r="B23" s="434"/>
      <c r="C23" s="403"/>
      <c r="D23" s="404"/>
      <c r="E23" s="405"/>
      <c r="F23" s="405"/>
      <c r="G23" s="405"/>
      <c r="H23" s="406"/>
      <c r="I23" s="407"/>
      <c r="J23" s="405"/>
      <c r="K23" s="404"/>
      <c r="L23" s="405"/>
      <c r="M23" s="405"/>
      <c r="N23" s="406"/>
      <c r="P23" s="408"/>
    </row>
    <row r="24" spans="1:16" ht="13.5" hidden="1" thickBot="1">
      <c r="A24" s="357"/>
      <c r="B24" s="434"/>
      <c r="C24" s="403"/>
      <c r="D24" s="404"/>
      <c r="E24" s="405"/>
      <c r="F24" s="405"/>
      <c r="G24" s="405"/>
      <c r="H24" s="406"/>
      <c r="I24" s="407"/>
      <c r="J24" s="405"/>
      <c r="K24" s="404"/>
      <c r="L24" s="405"/>
      <c r="M24" s="405"/>
      <c r="N24" s="406"/>
      <c r="P24" s="408"/>
    </row>
    <row r="25" spans="1:16" ht="13.5" hidden="1" thickBot="1">
      <c r="A25" s="357"/>
      <c r="B25" s="435"/>
      <c r="C25" s="409"/>
      <c r="D25" s="410"/>
      <c r="E25" s="411"/>
      <c r="F25" s="411"/>
      <c r="G25" s="411"/>
      <c r="H25" s="412"/>
      <c r="I25" s="413"/>
      <c r="J25" s="411"/>
      <c r="K25" s="410"/>
      <c r="L25" s="411"/>
      <c r="M25" s="411"/>
      <c r="N25" s="412"/>
      <c r="P25" s="408"/>
    </row>
    <row r="26" spans="1:16" ht="13.5" thickBot="1">
      <c r="A26" s="414"/>
      <c r="B26" s="415" t="s">
        <v>213</v>
      </c>
      <c r="C26" s="416">
        <f>SUM(C18:C21)</f>
        <v>2368950193</v>
      </c>
      <c r="D26" s="416">
        <f>SUM(D18:D21)</f>
        <v>1219587090</v>
      </c>
      <c r="E26" s="416">
        <f aca="true" t="shared" si="0" ref="E26:N26">SUM(E18:E21)</f>
        <v>318080399</v>
      </c>
      <c r="F26" s="416">
        <f t="shared" si="0"/>
        <v>767106565</v>
      </c>
      <c r="G26" s="416">
        <f t="shared" si="0"/>
        <v>0</v>
      </c>
      <c r="H26" s="416">
        <f t="shared" si="0"/>
        <v>0</v>
      </c>
      <c r="I26" s="416">
        <f t="shared" si="0"/>
        <v>32374568</v>
      </c>
      <c r="J26" s="416">
        <f t="shared" si="0"/>
        <v>0</v>
      </c>
      <c r="K26" s="416">
        <f t="shared" si="0"/>
        <v>13541660</v>
      </c>
      <c r="L26" s="416">
        <f t="shared" si="0"/>
        <v>3263554</v>
      </c>
      <c r="M26" s="416">
        <f t="shared" si="0"/>
        <v>14996357</v>
      </c>
      <c r="N26" s="416">
        <f t="shared" si="0"/>
        <v>0</v>
      </c>
      <c r="O26" s="408"/>
      <c r="P26" s="408"/>
    </row>
    <row r="27" spans="3:16" ht="12.75">
      <c r="C27" s="43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8"/>
      <c r="P27" s="348"/>
    </row>
    <row r="28" spans="3:16" ht="12.75">
      <c r="C28" s="439"/>
      <c r="D28" s="438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8"/>
      <c r="P28" s="348"/>
    </row>
    <row r="29" spans="3:16" ht="12.75"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348"/>
      <c r="P29" s="348"/>
    </row>
    <row r="30" spans="3:16" ht="12.75"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348"/>
      <c r="P30" s="348"/>
    </row>
    <row r="31" spans="3:16" ht="12.75"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348"/>
      <c r="P31" s="348"/>
    </row>
    <row r="32" spans="3:16" ht="12.75"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348"/>
      <c r="P32" s="348"/>
    </row>
    <row r="33" spans="3:16" ht="12.75"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348"/>
      <c r="P33" s="348"/>
    </row>
    <row r="34" spans="3:16" ht="12.75"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348"/>
      <c r="P34" s="348"/>
    </row>
    <row r="35" spans="3:16" ht="12.75"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348"/>
      <c r="P35" s="348"/>
    </row>
    <row r="36" spans="3:16" ht="12.75"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348"/>
      <c r="P36" s="348"/>
    </row>
    <row r="37" spans="3:16" ht="12.75"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348"/>
      <c r="P37" s="348"/>
    </row>
    <row r="38" spans="3:16" ht="12.75"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348"/>
      <c r="P38" s="348"/>
    </row>
    <row r="39" spans="3:16" ht="12.75"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348"/>
      <c r="P39" s="348"/>
    </row>
    <row r="40" spans="3:16" ht="12.75"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348"/>
      <c r="P40" s="348"/>
    </row>
    <row r="41" spans="3:16" ht="12.75"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348"/>
      <c r="P41" s="348"/>
    </row>
    <row r="42" spans="3:16" ht="12.75">
      <c r="C42" s="348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348"/>
      <c r="P42" s="348"/>
    </row>
    <row r="43" spans="3:16" ht="12.75">
      <c r="C43" s="348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348"/>
      <c r="P43" s="348"/>
    </row>
    <row r="44" spans="3:16" ht="12.75">
      <c r="C44" s="348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348"/>
      <c r="P44" s="348"/>
    </row>
    <row r="45" spans="3:16" ht="12.75">
      <c r="C45" s="348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348"/>
      <c r="P45" s="348"/>
    </row>
    <row r="46" spans="3:16" ht="12.75">
      <c r="C46" s="348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348"/>
      <c r="P46" s="348"/>
    </row>
    <row r="47" spans="3:16" ht="12.75">
      <c r="C47" s="348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348"/>
      <c r="P47" s="348"/>
    </row>
    <row r="48" spans="3:16" ht="12.75">
      <c r="C48" s="348"/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348"/>
      <c r="P48" s="348"/>
    </row>
    <row r="49" spans="3:16" ht="12.75">
      <c r="C49" s="348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348"/>
      <c r="P49" s="348"/>
    </row>
    <row r="50" spans="3:16" ht="12.75">
      <c r="C50" s="348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348"/>
      <c r="P50" s="348"/>
    </row>
    <row r="51" spans="3:16" ht="12.75">
      <c r="C51" s="348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348"/>
      <c r="P51" s="348"/>
    </row>
    <row r="52" spans="3:16" ht="12.75">
      <c r="C52" s="348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348"/>
      <c r="P52" s="348"/>
    </row>
    <row r="53" spans="3:16" ht="12.75">
      <c r="C53" s="348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348"/>
      <c r="P53" s="348"/>
    </row>
    <row r="54" spans="3:16" ht="12.75">
      <c r="C54" s="348"/>
      <c r="D54" s="439"/>
      <c r="E54" s="439"/>
      <c r="F54" s="439"/>
      <c r="G54" s="439"/>
      <c r="H54" s="439"/>
      <c r="I54" s="439"/>
      <c r="J54" s="439"/>
      <c r="K54" s="439"/>
      <c r="L54" s="439"/>
      <c r="M54" s="439"/>
      <c r="N54" s="439"/>
      <c r="O54" s="348"/>
      <c r="P54" s="348"/>
    </row>
    <row r="55" spans="3:16" ht="12.75">
      <c r="C55" s="348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348"/>
      <c r="P55" s="348"/>
    </row>
    <row r="56" spans="3:16" ht="12.75">
      <c r="C56" s="348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348"/>
      <c r="P56" s="348"/>
    </row>
    <row r="57" spans="3:16" ht="12.75">
      <c r="C57" s="348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348"/>
      <c r="P57" s="348"/>
    </row>
    <row r="58" spans="3:16" ht="12.75">
      <c r="C58" s="348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348"/>
      <c r="P58" s="348"/>
    </row>
    <row r="59" spans="3:16" ht="12.75">
      <c r="C59" s="348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348"/>
      <c r="P59" s="348"/>
    </row>
    <row r="60" spans="3:16" ht="12.75">
      <c r="C60" s="348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348"/>
      <c r="P60" s="348"/>
    </row>
    <row r="61" spans="3:16" ht="12.75">
      <c r="C61" s="348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348"/>
      <c r="P61" s="348"/>
    </row>
    <row r="62" spans="3:16" ht="12.75">
      <c r="C62" s="348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348"/>
      <c r="P62" s="348"/>
    </row>
    <row r="63" spans="3:16" ht="12.75">
      <c r="C63" s="348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348"/>
      <c r="P63" s="348"/>
    </row>
    <row r="64" spans="3:16" ht="12.75"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</row>
    <row r="65" spans="3:16" ht="12.75"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</row>
    <row r="66" spans="3:16" ht="12.75"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</row>
    <row r="67" spans="3:16" ht="12.75"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</row>
    <row r="68" spans="3:16" ht="12.75"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</row>
    <row r="69" spans="3:16" ht="12.75"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</row>
    <row r="70" spans="3:16" ht="12.75"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</row>
    <row r="71" spans="3:16" ht="12.75"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</row>
    <row r="72" spans="3:16" ht="12.75"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</row>
    <row r="73" spans="3:16" ht="12.75"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</row>
    <row r="74" spans="3:16" ht="12.75"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</row>
    <row r="75" spans="3:16" ht="12.75"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</row>
    <row r="76" spans="3:16" ht="12.75"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</row>
    <row r="77" spans="3:16" ht="12.75"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</row>
    <row r="78" spans="3:16" ht="12.75"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</row>
    <row r="79" spans="3:16" ht="12.75"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</row>
    <row r="80" spans="3:16" ht="12.75"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</row>
    <row r="81" spans="3:16" ht="12.75"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</row>
    <row r="82" spans="3:16" ht="12.75"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</row>
    <row r="83" spans="4:14" ht="12.75"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</row>
    <row r="84" spans="4:14" ht="12.75"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</row>
    <row r="85" spans="4:14" ht="12.75"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</row>
    <row r="86" spans="4:14" ht="12.75"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</row>
    <row r="87" spans="4:14" ht="12.75"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</row>
    <row r="88" spans="4:14" ht="12.75"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</row>
    <row r="89" spans="4:14" ht="12.75"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</row>
    <row r="90" spans="4:14" ht="12.75"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</row>
    <row r="91" spans="4:14" ht="12.75"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</row>
    <row r="92" spans="4:14" ht="12.75"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</row>
    <row r="93" spans="4:14" ht="12.75"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</row>
    <row r="94" spans="4:14" ht="12.75"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</row>
    <row r="95" spans="4:14" ht="12.75"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</row>
    <row r="96" spans="4:14" ht="12.75"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</row>
    <row r="97" spans="4:14" ht="12.75"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</row>
    <row r="98" spans="4:14" ht="12.75"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</row>
    <row r="99" spans="4:14" ht="12.75"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</row>
    <row r="100" spans="4:14" ht="12.75"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</row>
    <row r="101" spans="4:14" ht="12.75">
      <c r="D101" s="348"/>
      <c r="E101" s="348"/>
      <c r="F101" s="348"/>
      <c r="G101" s="348"/>
      <c r="H101" s="348"/>
      <c r="I101" s="348"/>
      <c r="J101" s="348"/>
      <c r="K101" s="348"/>
      <c r="L101" s="348"/>
      <c r="M101" s="348"/>
      <c r="N101" s="348"/>
    </row>
    <row r="102" spans="4:14" ht="12.75"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</row>
    <row r="103" spans="4:14" ht="12.75"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</row>
    <row r="104" spans="4:14" ht="12.75"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</row>
  </sheetData>
  <sheetProtection/>
  <mergeCells count="6">
    <mergeCell ref="A3:Q3"/>
    <mergeCell ref="D8:J8"/>
    <mergeCell ref="K8:N8"/>
    <mergeCell ref="D9:H9"/>
    <mergeCell ref="I9:J9"/>
    <mergeCell ref="K9:M9"/>
  </mergeCells>
  <printOptions horizontalCentered="1"/>
  <pageMargins left="0.1968503937007874" right="0.1968503937007874" top="0.7874015748031497" bottom="0.1968503937007874" header="0.3937007874015748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100"/>
  <sheetViews>
    <sheetView zoomScalePageLayoutView="0" workbookViewId="0" topLeftCell="C1">
      <selection activeCell="P38" sqref="P38"/>
    </sheetView>
  </sheetViews>
  <sheetFormatPr defaultColWidth="9.00390625" defaultRowHeight="12.75"/>
  <cols>
    <col min="1" max="1" width="3.875" style="347" customWidth="1"/>
    <col min="2" max="2" width="25.00390625" style="347" customWidth="1"/>
    <col min="3" max="3" width="13.75390625" style="347" customWidth="1"/>
    <col min="4" max="4" width="12.875" style="347" customWidth="1"/>
    <col min="5" max="6" width="10.75390625" style="347" customWidth="1"/>
    <col min="7" max="7" width="12.25390625" style="347" customWidth="1"/>
    <col min="8" max="12" width="10.75390625" style="347" customWidth="1"/>
    <col min="13" max="15" width="12.25390625" style="347" customWidth="1"/>
    <col min="16" max="18" width="10.75390625" style="347" customWidth="1"/>
    <col min="19" max="19" width="10.875" style="347" bestFit="1" customWidth="1"/>
    <col min="20" max="20" width="11.125" style="347" customWidth="1"/>
    <col min="21" max="21" width="7.75390625" style="347" customWidth="1"/>
    <col min="22" max="16384" width="9.125" style="347" customWidth="1"/>
  </cols>
  <sheetData>
    <row r="3" spans="1:21" ht="12.75">
      <c r="A3" s="1153" t="s">
        <v>643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</row>
    <row r="4" spans="1:20" ht="12.75" hidden="1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1"/>
    </row>
    <row r="5" spans="1:20" ht="12.75">
      <c r="A5" s="349"/>
      <c r="B5" s="350"/>
      <c r="C5" s="350"/>
      <c r="D5" s="350"/>
      <c r="E5" s="350"/>
      <c r="F5" s="350"/>
      <c r="G5" s="350"/>
      <c r="H5" s="350"/>
      <c r="I5" s="350"/>
      <c r="J5" s="353" t="s">
        <v>644</v>
      </c>
      <c r="K5" s="350"/>
      <c r="L5" s="350"/>
      <c r="M5" s="350"/>
      <c r="N5" s="350"/>
      <c r="O5" s="350"/>
      <c r="P5" s="350"/>
      <c r="Q5" s="353" t="s">
        <v>704</v>
      </c>
      <c r="R5" s="350"/>
      <c r="S5" s="350"/>
      <c r="T5" s="351"/>
    </row>
    <row r="6" spans="1:20" ht="12.75">
      <c r="A6" s="349"/>
      <c r="B6" s="350"/>
      <c r="C6" s="350"/>
      <c r="D6" s="350"/>
      <c r="E6" s="350"/>
      <c r="F6" s="350"/>
      <c r="G6" s="350"/>
      <c r="H6" s="353"/>
      <c r="I6" s="350"/>
      <c r="J6" s="353"/>
      <c r="K6" s="350"/>
      <c r="L6" s="350"/>
      <c r="M6" s="350"/>
      <c r="N6" s="350"/>
      <c r="O6" s="350"/>
      <c r="P6" s="353"/>
      <c r="Q6" s="350"/>
      <c r="R6" s="353"/>
      <c r="S6" s="350"/>
      <c r="T6" s="351"/>
    </row>
    <row r="7" spans="1:20" ht="13.5" thickBot="1">
      <c r="A7" s="34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440"/>
      <c r="T7" s="441"/>
    </row>
    <row r="8" spans="1:20" ht="15.75" customHeight="1" thickBot="1">
      <c r="A8" s="365"/>
      <c r="B8" s="691"/>
      <c r="C8" s="442"/>
      <c r="D8" s="896"/>
      <c r="E8" s="1176" t="s">
        <v>190</v>
      </c>
      <c r="F8" s="1176"/>
      <c r="G8" s="1176"/>
      <c r="H8" s="1176"/>
      <c r="I8" s="1176"/>
      <c r="J8" s="1177"/>
      <c r="K8" s="1178" t="s">
        <v>191</v>
      </c>
      <c r="L8" s="1179"/>
      <c r="M8" s="1179"/>
      <c r="N8" s="1179"/>
      <c r="O8" s="1179"/>
      <c r="P8" s="1179"/>
      <c r="Q8" s="1179"/>
      <c r="R8" s="1180"/>
      <c r="S8" s="383"/>
      <c r="T8" s="383"/>
    </row>
    <row r="9" spans="1:20" ht="13.5" thickBot="1">
      <c r="A9" s="381"/>
      <c r="B9" s="358"/>
      <c r="C9" s="1181"/>
      <c r="D9" s="1181"/>
      <c r="E9" s="897"/>
      <c r="F9" s="897"/>
      <c r="G9" s="897"/>
      <c r="H9" s="897"/>
      <c r="I9" s="897"/>
      <c r="J9" s="898"/>
      <c r="K9" s="899"/>
      <c r="L9" s="895"/>
      <c r="M9" s="895"/>
      <c r="N9" s="895"/>
      <c r="O9" s="895"/>
      <c r="P9" s="894"/>
      <c r="Q9" s="895"/>
      <c r="R9" s="900"/>
      <c r="S9" s="383"/>
      <c r="T9" s="383"/>
    </row>
    <row r="10" spans="1:20" ht="12.75" customHeight="1" thickBot="1">
      <c r="A10" s="692"/>
      <c r="B10" s="363"/>
      <c r="C10" s="1182" t="s">
        <v>192</v>
      </c>
      <c r="D10" s="1182"/>
      <c r="E10" s="1183" t="s">
        <v>510</v>
      </c>
      <c r="F10" s="1183"/>
      <c r="G10" s="1184"/>
      <c r="H10" s="443"/>
      <c r="I10" s="901"/>
      <c r="J10" s="902"/>
      <c r="K10" s="1185" t="s">
        <v>510</v>
      </c>
      <c r="L10" s="1183"/>
      <c r="M10" s="1184"/>
      <c r="N10" s="1185" t="s">
        <v>645</v>
      </c>
      <c r="O10" s="1183"/>
      <c r="P10" s="443"/>
      <c r="Q10" s="901"/>
      <c r="R10" s="902"/>
      <c r="S10" s="383"/>
      <c r="T10" s="383"/>
    </row>
    <row r="11" spans="1:20" ht="12.75" customHeight="1">
      <c r="A11" s="444"/>
      <c r="B11" s="367" t="s">
        <v>194</v>
      </c>
      <c r="C11" s="1164" t="s">
        <v>354</v>
      </c>
      <c r="D11" s="1164" t="s">
        <v>646</v>
      </c>
      <c r="E11" s="1173" t="s">
        <v>510</v>
      </c>
      <c r="F11" s="1161" t="s">
        <v>517</v>
      </c>
      <c r="G11" s="1161" t="s">
        <v>519</v>
      </c>
      <c r="H11" s="1161" t="s">
        <v>521</v>
      </c>
      <c r="I11" s="1161" t="s">
        <v>647</v>
      </c>
      <c r="J11" s="1164" t="s">
        <v>648</v>
      </c>
      <c r="K11" s="1161" t="s">
        <v>510</v>
      </c>
      <c r="L11" s="1161" t="s">
        <v>517</v>
      </c>
      <c r="M11" s="1161" t="s">
        <v>519</v>
      </c>
      <c r="N11" s="1167" t="s">
        <v>649</v>
      </c>
      <c r="O11" s="1168"/>
      <c r="P11" s="1161" t="s">
        <v>521</v>
      </c>
      <c r="Q11" s="1161" t="s">
        <v>526</v>
      </c>
      <c r="R11" s="1164" t="s">
        <v>648</v>
      </c>
      <c r="S11" s="383"/>
      <c r="T11" s="383"/>
    </row>
    <row r="12" spans="1:20" ht="12.75">
      <c r="A12" s="445"/>
      <c r="B12" s="371" t="s">
        <v>198</v>
      </c>
      <c r="C12" s="1165" t="s">
        <v>22</v>
      </c>
      <c r="D12" s="1165"/>
      <c r="E12" s="1174" t="s">
        <v>142</v>
      </c>
      <c r="F12" s="1162" t="s">
        <v>214</v>
      </c>
      <c r="G12" s="1162"/>
      <c r="H12" s="1162"/>
      <c r="I12" s="1162" t="s">
        <v>142</v>
      </c>
      <c r="J12" s="1165" t="s">
        <v>142</v>
      </c>
      <c r="K12" s="1162" t="s">
        <v>142</v>
      </c>
      <c r="L12" s="1162" t="s">
        <v>214</v>
      </c>
      <c r="M12" s="1162"/>
      <c r="N12" s="1169"/>
      <c r="O12" s="1170"/>
      <c r="P12" s="1162"/>
      <c r="Q12" s="1162" t="s">
        <v>142</v>
      </c>
      <c r="R12" s="1165" t="s">
        <v>142</v>
      </c>
      <c r="S12" s="383"/>
      <c r="T12" s="383"/>
    </row>
    <row r="13" spans="1:20" ht="13.5" thickBot="1">
      <c r="A13" s="446" t="s">
        <v>59</v>
      </c>
      <c r="B13" s="371" t="s">
        <v>51</v>
      </c>
      <c r="C13" s="1165"/>
      <c r="D13" s="1165"/>
      <c r="E13" s="1174" t="s">
        <v>215</v>
      </c>
      <c r="F13" s="1162" t="s">
        <v>186</v>
      </c>
      <c r="G13" s="1162"/>
      <c r="H13" s="1162"/>
      <c r="I13" s="1162" t="s">
        <v>148</v>
      </c>
      <c r="J13" s="1165" t="s">
        <v>148</v>
      </c>
      <c r="K13" s="1162" t="s">
        <v>215</v>
      </c>
      <c r="L13" s="1162" t="s">
        <v>186</v>
      </c>
      <c r="M13" s="1162"/>
      <c r="N13" s="1171"/>
      <c r="O13" s="1172"/>
      <c r="P13" s="1162"/>
      <c r="Q13" s="1162" t="s">
        <v>148</v>
      </c>
      <c r="R13" s="1165" t="s">
        <v>148</v>
      </c>
      <c r="S13" s="383"/>
      <c r="T13" s="383"/>
    </row>
    <row r="14" spans="1:20" ht="12.75">
      <c r="A14" s="446"/>
      <c r="B14" s="371"/>
      <c r="C14" s="1165"/>
      <c r="D14" s="1165"/>
      <c r="E14" s="1174" t="s">
        <v>216</v>
      </c>
      <c r="F14" s="1162" t="s">
        <v>217</v>
      </c>
      <c r="G14" s="1162" t="s">
        <v>170</v>
      </c>
      <c r="H14" s="1162" t="s">
        <v>217</v>
      </c>
      <c r="I14" s="1162" t="s">
        <v>218</v>
      </c>
      <c r="J14" s="1165" t="s">
        <v>218</v>
      </c>
      <c r="K14" s="1162" t="s">
        <v>216</v>
      </c>
      <c r="L14" s="1162" t="s">
        <v>217</v>
      </c>
      <c r="M14" s="1162" t="s">
        <v>170</v>
      </c>
      <c r="N14" s="903" t="s">
        <v>217</v>
      </c>
      <c r="O14" s="903" t="s">
        <v>170</v>
      </c>
      <c r="P14" s="1162" t="s">
        <v>217</v>
      </c>
      <c r="Q14" s="1162" t="s">
        <v>218</v>
      </c>
      <c r="R14" s="1165" t="s">
        <v>218</v>
      </c>
      <c r="S14" s="383"/>
      <c r="T14" s="383"/>
    </row>
    <row r="15" spans="1:20" ht="12.75">
      <c r="A15" s="447"/>
      <c r="B15" s="448"/>
      <c r="C15" s="1166"/>
      <c r="D15" s="1166"/>
      <c r="E15" s="1175" t="s">
        <v>172</v>
      </c>
      <c r="F15" s="1163"/>
      <c r="G15" s="1163"/>
      <c r="H15" s="1163"/>
      <c r="I15" s="1163"/>
      <c r="J15" s="1166"/>
      <c r="K15" s="1163" t="s">
        <v>172</v>
      </c>
      <c r="L15" s="1163"/>
      <c r="M15" s="1163"/>
      <c r="N15" s="904"/>
      <c r="O15" s="904"/>
      <c r="P15" s="1163"/>
      <c r="Q15" s="1163"/>
      <c r="R15" s="1166"/>
      <c r="S15" s="383"/>
      <c r="T15" s="383"/>
    </row>
    <row r="16" spans="1:20" ht="13.5" thickBot="1">
      <c r="A16" s="449">
        <v>1</v>
      </c>
      <c r="B16" s="450">
        <v>2</v>
      </c>
      <c r="C16" s="451">
        <v>3</v>
      </c>
      <c r="D16" s="451"/>
      <c r="E16" s="455">
        <v>6</v>
      </c>
      <c r="F16" s="452"/>
      <c r="G16" s="453">
        <v>8</v>
      </c>
      <c r="H16" s="452">
        <v>13</v>
      </c>
      <c r="I16" s="453">
        <v>9</v>
      </c>
      <c r="J16" s="454">
        <v>13</v>
      </c>
      <c r="K16" s="449">
        <v>6</v>
      </c>
      <c r="L16" s="452"/>
      <c r="M16" s="453">
        <v>8</v>
      </c>
      <c r="N16" s="453"/>
      <c r="O16" s="453"/>
      <c r="P16" s="452">
        <v>13</v>
      </c>
      <c r="Q16" s="453">
        <v>9</v>
      </c>
      <c r="R16" s="454">
        <v>13</v>
      </c>
      <c r="S16" s="383"/>
      <c r="T16" s="383"/>
    </row>
    <row r="17" spans="1:20" ht="12.75">
      <c r="A17" s="373"/>
      <c r="B17" s="376"/>
      <c r="C17" s="364"/>
      <c r="D17" s="364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383"/>
      <c r="T17" s="383"/>
    </row>
    <row r="18" spans="1:24" ht="12.75">
      <c r="A18" s="381">
        <v>1</v>
      </c>
      <c r="B18" s="401" t="s">
        <v>650</v>
      </c>
      <c r="C18" s="423">
        <f>SUM(D18:R18)</f>
        <v>576718895</v>
      </c>
      <c r="D18" s="417">
        <v>573938895</v>
      </c>
      <c r="E18" s="905">
        <v>2450000</v>
      </c>
      <c r="F18" s="906">
        <v>270000</v>
      </c>
      <c r="G18" s="906">
        <v>60000</v>
      </c>
      <c r="H18" s="425"/>
      <c r="I18" s="425"/>
      <c r="J18" s="426"/>
      <c r="K18" s="424"/>
      <c r="L18" s="425"/>
      <c r="M18" s="425"/>
      <c r="N18" s="425"/>
      <c r="O18" s="425"/>
      <c r="P18" s="425"/>
      <c r="Q18" s="425"/>
      <c r="R18" s="426"/>
      <c r="S18" s="459"/>
      <c r="T18" s="459"/>
      <c r="U18" s="383"/>
      <c r="V18" s="408"/>
      <c r="X18" s="408"/>
    </row>
    <row r="19" spans="1:24" ht="12.75">
      <c r="A19" s="381">
        <v>2</v>
      </c>
      <c r="B19" s="402" t="s">
        <v>637</v>
      </c>
      <c r="C19" s="423">
        <f>SUM(D19:R19)</f>
        <v>1722764609</v>
      </c>
      <c r="D19" s="403">
        <v>1501334109</v>
      </c>
      <c r="E19" s="431">
        <v>174665000</v>
      </c>
      <c r="F19" s="428">
        <v>46615500</v>
      </c>
      <c r="G19" s="428">
        <v>150000</v>
      </c>
      <c r="H19" s="428"/>
      <c r="I19" s="428"/>
      <c r="J19" s="429"/>
      <c r="K19" s="427"/>
      <c r="L19" s="428"/>
      <c r="M19" s="430"/>
      <c r="N19" s="430"/>
      <c r="O19" s="430"/>
      <c r="P19" s="428"/>
      <c r="Q19" s="430"/>
      <c r="R19" s="429"/>
      <c r="S19" s="459"/>
      <c r="T19" s="459"/>
      <c r="U19" s="383"/>
      <c r="V19" s="408"/>
      <c r="X19" s="408"/>
    </row>
    <row r="20" spans="1:24" ht="12.75">
      <c r="A20" s="381">
        <v>3</v>
      </c>
      <c r="B20" s="402" t="s">
        <v>642</v>
      </c>
      <c r="C20" s="423">
        <f>SUM(D20:R20)</f>
        <v>54882447</v>
      </c>
      <c r="D20" s="403">
        <v>21167065</v>
      </c>
      <c r="E20" s="431">
        <v>1634500</v>
      </c>
      <c r="F20" s="428">
        <v>279311</v>
      </c>
      <c r="G20" s="428"/>
      <c r="H20" s="428"/>
      <c r="I20" s="430"/>
      <c r="J20" s="429"/>
      <c r="K20" s="427">
        <v>12346000</v>
      </c>
      <c r="L20" s="428">
        <v>263665</v>
      </c>
      <c r="M20" s="428">
        <v>10000</v>
      </c>
      <c r="N20" s="428">
        <v>19181906</v>
      </c>
      <c r="O20" s="430"/>
      <c r="P20" s="428"/>
      <c r="Q20" s="430"/>
      <c r="R20" s="429"/>
      <c r="S20" s="459"/>
      <c r="T20" s="459"/>
      <c r="U20" s="383"/>
      <c r="V20" s="408"/>
      <c r="X20" s="408"/>
    </row>
    <row r="21" spans="1:24" ht="12.75">
      <c r="A21" s="381">
        <v>4</v>
      </c>
      <c r="B21" s="402" t="s">
        <v>212</v>
      </c>
      <c r="C21" s="423">
        <f>SUM(D21:R21)</f>
        <v>12664242</v>
      </c>
      <c r="D21" s="403">
        <v>12654242</v>
      </c>
      <c r="E21" s="431"/>
      <c r="F21" s="428"/>
      <c r="G21" s="428">
        <v>10000</v>
      </c>
      <c r="H21" s="428"/>
      <c r="I21" s="430"/>
      <c r="J21" s="429"/>
      <c r="K21" s="427"/>
      <c r="L21" s="428"/>
      <c r="M21" s="430"/>
      <c r="N21" s="430"/>
      <c r="O21" s="430"/>
      <c r="P21" s="428"/>
      <c r="Q21" s="430"/>
      <c r="R21" s="429"/>
      <c r="S21" s="459"/>
      <c r="T21" s="459"/>
      <c r="U21" s="383"/>
      <c r="V21" s="408"/>
      <c r="X21" s="408"/>
    </row>
    <row r="22" spans="1:22" ht="13.5" thickBot="1">
      <c r="A22" s="460"/>
      <c r="B22" s="694"/>
      <c r="C22" s="695"/>
      <c r="D22" s="907"/>
      <c r="E22" s="464"/>
      <c r="F22" s="462"/>
      <c r="G22" s="462"/>
      <c r="H22" s="462"/>
      <c r="I22" s="462"/>
      <c r="J22" s="463"/>
      <c r="K22" s="461"/>
      <c r="L22" s="462"/>
      <c r="M22" s="462"/>
      <c r="N22" s="462"/>
      <c r="O22" s="462"/>
      <c r="P22" s="462"/>
      <c r="Q22" s="462"/>
      <c r="R22" s="463"/>
      <c r="S22" s="459"/>
      <c r="T22" s="459"/>
      <c r="U22" s="383"/>
      <c r="V22" s="408"/>
    </row>
    <row r="23" spans="1:22" ht="13.5" hidden="1" thickBot="1">
      <c r="A23" s="693"/>
      <c r="B23" s="465"/>
      <c r="C23" s="456"/>
      <c r="D23" s="908"/>
      <c r="E23" s="437"/>
      <c r="F23" s="437"/>
      <c r="G23" s="437"/>
      <c r="H23" s="437"/>
      <c r="I23" s="437"/>
      <c r="J23" s="458"/>
      <c r="K23" s="457"/>
      <c r="L23" s="437"/>
      <c r="M23" s="437"/>
      <c r="N23" s="437"/>
      <c r="O23" s="437"/>
      <c r="P23" s="437"/>
      <c r="Q23" s="437"/>
      <c r="R23" s="458"/>
      <c r="S23" s="459"/>
      <c r="T23" s="459"/>
      <c r="U23" s="383"/>
      <c r="V23" s="408"/>
    </row>
    <row r="24" spans="1:22" ht="13.5" hidden="1" thickBot="1">
      <c r="A24" s="693"/>
      <c r="B24" s="465"/>
      <c r="C24" s="456"/>
      <c r="D24" s="908"/>
      <c r="E24" s="437"/>
      <c r="F24" s="437"/>
      <c r="G24" s="437"/>
      <c r="H24" s="437"/>
      <c r="I24" s="437"/>
      <c r="J24" s="458"/>
      <c r="K24" s="457"/>
      <c r="L24" s="437"/>
      <c r="M24" s="437"/>
      <c r="N24" s="437"/>
      <c r="O24" s="437"/>
      <c r="P24" s="437"/>
      <c r="Q24" s="437"/>
      <c r="R24" s="458"/>
      <c r="S24" s="459"/>
      <c r="T24" s="459"/>
      <c r="U24" s="383"/>
      <c r="V24" s="408"/>
    </row>
    <row r="25" spans="1:22" ht="13.5" hidden="1" thickBot="1">
      <c r="A25" s="693"/>
      <c r="B25" s="466"/>
      <c r="C25" s="456"/>
      <c r="D25" s="908"/>
      <c r="E25" s="437"/>
      <c r="F25" s="437"/>
      <c r="G25" s="437"/>
      <c r="H25" s="437"/>
      <c r="I25" s="437"/>
      <c r="J25" s="458"/>
      <c r="K25" s="457"/>
      <c r="L25" s="437"/>
      <c r="M25" s="437"/>
      <c r="N25" s="437"/>
      <c r="O25" s="437"/>
      <c r="P25" s="437"/>
      <c r="Q25" s="437"/>
      <c r="R25" s="458"/>
      <c r="S25" s="459"/>
      <c r="T25" s="459"/>
      <c r="U25" s="383"/>
      <c r="V25" s="408"/>
    </row>
    <row r="26" spans="1:22" ht="13.5" thickBot="1">
      <c r="A26" s="909"/>
      <c r="B26" s="910" t="s">
        <v>213</v>
      </c>
      <c r="C26" s="467">
        <f>D26+E26+F26+G26+H26+I26+J26+K26+L26+M26+N26+O26+P26+Q26+R26</f>
        <v>2367030193</v>
      </c>
      <c r="D26" s="467">
        <f>SUM(D18:D21)</f>
        <v>2109094311</v>
      </c>
      <c r="E26" s="467">
        <f aca="true" t="shared" si="0" ref="E26:R26">SUM(E18:E21)</f>
        <v>178749500</v>
      </c>
      <c r="F26" s="467">
        <f t="shared" si="0"/>
        <v>47164811</v>
      </c>
      <c r="G26" s="467">
        <f t="shared" si="0"/>
        <v>220000</v>
      </c>
      <c r="H26" s="467">
        <f t="shared" si="0"/>
        <v>0</v>
      </c>
      <c r="I26" s="467">
        <f t="shared" si="0"/>
        <v>0</v>
      </c>
      <c r="J26" s="467">
        <f t="shared" si="0"/>
        <v>0</v>
      </c>
      <c r="K26" s="467">
        <f t="shared" si="0"/>
        <v>12346000</v>
      </c>
      <c r="L26" s="467">
        <f t="shared" si="0"/>
        <v>263665</v>
      </c>
      <c r="M26" s="467">
        <f t="shared" si="0"/>
        <v>10000</v>
      </c>
      <c r="N26" s="467">
        <f t="shared" si="0"/>
        <v>19181906</v>
      </c>
      <c r="O26" s="467">
        <f t="shared" si="0"/>
        <v>0</v>
      </c>
      <c r="P26" s="467">
        <f t="shared" si="0"/>
        <v>0</v>
      </c>
      <c r="Q26" s="467">
        <f t="shared" si="0"/>
        <v>0</v>
      </c>
      <c r="R26" s="467">
        <f t="shared" si="0"/>
        <v>0</v>
      </c>
      <c r="S26" s="459"/>
      <c r="T26" s="459"/>
      <c r="U26" s="383"/>
      <c r="V26" s="408"/>
    </row>
    <row r="27" spans="3:21" ht="12.75">
      <c r="C27" s="436"/>
      <c r="S27" s="459"/>
      <c r="T27" s="459"/>
      <c r="U27" s="383"/>
    </row>
    <row r="28" spans="3:20" ht="12.75">
      <c r="C28" s="348"/>
      <c r="N28" s="408"/>
      <c r="S28" s="459"/>
      <c r="T28" s="459"/>
    </row>
    <row r="29" spans="2:20" ht="12.75">
      <c r="B29" s="408"/>
      <c r="C29" s="468"/>
      <c r="D29" s="408"/>
      <c r="E29" s="408"/>
      <c r="F29" s="408"/>
      <c r="K29" s="408"/>
      <c r="S29" s="459"/>
      <c r="T29" s="459"/>
    </row>
    <row r="30" spans="2:20" ht="12.75">
      <c r="B30" s="437"/>
      <c r="C30" s="468"/>
      <c r="F30" s="408"/>
      <c r="S30" s="459"/>
      <c r="T30" s="459"/>
    </row>
    <row r="31" spans="3:20" ht="12.75">
      <c r="C31" s="468"/>
      <c r="F31" s="408"/>
      <c r="S31" s="459"/>
      <c r="T31" s="459"/>
    </row>
    <row r="32" spans="2:20" ht="12.75">
      <c r="B32" s="408"/>
      <c r="C32" s="468"/>
      <c r="S32" s="459"/>
      <c r="T32" s="459"/>
    </row>
    <row r="33" spans="3:20" ht="12.75">
      <c r="C33" s="468"/>
      <c r="S33" s="459"/>
      <c r="T33" s="459"/>
    </row>
    <row r="34" spans="3:20" ht="12.75">
      <c r="C34" s="348"/>
      <c r="S34" s="459"/>
      <c r="T34" s="459"/>
    </row>
    <row r="35" spans="2:20" ht="12.75">
      <c r="B35" s="408"/>
      <c r="C35" s="348"/>
      <c r="H35" s="408"/>
      <c r="J35" s="408"/>
      <c r="P35" s="408"/>
      <c r="R35" s="408"/>
      <c r="S35" s="459"/>
      <c r="T35" s="459"/>
    </row>
    <row r="36" spans="2:20" ht="12.75">
      <c r="B36" s="408"/>
      <c r="C36" s="348"/>
      <c r="S36" s="459"/>
      <c r="T36" s="459"/>
    </row>
    <row r="37" spans="3:20" ht="12.75"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459"/>
      <c r="T37" s="459"/>
    </row>
    <row r="38" spans="3:20" ht="12.75"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459"/>
      <c r="T38" s="459"/>
    </row>
    <row r="39" spans="3:20" ht="12.75"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459"/>
      <c r="T39" s="459"/>
    </row>
    <row r="40" spans="3:20" ht="12.75"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459"/>
      <c r="T40" s="459"/>
    </row>
    <row r="41" spans="3:20" ht="12.75"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459"/>
      <c r="T41" s="459"/>
    </row>
    <row r="42" spans="2:20" ht="12.75">
      <c r="B42" s="40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459"/>
      <c r="T42" s="459"/>
    </row>
    <row r="43" spans="3:20" ht="12.75"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459"/>
      <c r="T43" s="459"/>
    </row>
    <row r="44" spans="3:20" ht="12.75"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459"/>
      <c r="T44" s="459"/>
    </row>
    <row r="45" spans="3:20" ht="12.75"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459"/>
      <c r="T45" s="459"/>
    </row>
    <row r="46" spans="3:20" ht="12.75"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459"/>
      <c r="T46" s="459"/>
    </row>
    <row r="47" spans="3:20" ht="12.75"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459"/>
    </row>
    <row r="48" spans="3:20" ht="12.75"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459"/>
    </row>
    <row r="49" spans="3:20" ht="12.75"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459"/>
    </row>
    <row r="50" spans="3:20" ht="12.75"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459"/>
    </row>
    <row r="51" spans="4:20" ht="12.75"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459"/>
    </row>
    <row r="52" spans="3:20" ht="12.75"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459"/>
    </row>
    <row r="53" spans="3:20" ht="12.75"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459"/>
    </row>
    <row r="54" spans="3:20" ht="12.75"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459"/>
    </row>
    <row r="55" spans="3:20" ht="12.75"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459"/>
    </row>
    <row r="56" spans="3:20" ht="12.75"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459"/>
    </row>
    <row r="57" spans="3:20" ht="12.75"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459"/>
    </row>
    <row r="58" spans="3:20" ht="12.75"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459"/>
    </row>
    <row r="59" spans="3:20" ht="12.75"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459"/>
    </row>
    <row r="60" spans="3:20" ht="12.75"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459"/>
    </row>
    <row r="61" spans="3:20" ht="12.75"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459"/>
    </row>
    <row r="62" spans="3:20" ht="12.75"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459"/>
    </row>
    <row r="63" spans="3:20" ht="12.75"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459"/>
    </row>
    <row r="64" spans="3:20" ht="12.75">
      <c r="C64" s="348"/>
      <c r="D64" s="348"/>
      <c r="E64" s="348"/>
      <c r="F64" s="348"/>
      <c r="G64" s="348"/>
      <c r="H64" s="348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459"/>
    </row>
    <row r="65" spans="3:20" ht="12.75"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459"/>
    </row>
    <row r="66" spans="3:20" ht="12.75"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459"/>
    </row>
    <row r="67" spans="3:20" ht="12.75"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459"/>
    </row>
    <row r="68" spans="3:20" ht="12.75"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459"/>
    </row>
    <row r="69" spans="3:20" ht="12.75"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459"/>
    </row>
    <row r="70" spans="3:20" ht="12.75"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459"/>
    </row>
    <row r="71" spans="3:20" ht="12.75"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459"/>
    </row>
    <row r="72" spans="3:20" ht="12.75"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459"/>
    </row>
    <row r="73" spans="3:20" ht="12.75"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459"/>
    </row>
    <row r="74" spans="3:20" ht="12.75"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</row>
    <row r="75" spans="3:20" ht="12.75"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8"/>
    </row>
    <row r="76" spans="3:20" ht="12.75">
      <c r="C76" s="348"/>
      <c r="D76" s="348"/>
      <c r="E76" s="348"/>
      <c r="F76" s="348"/>
      <c r="G76" s="348"/>
      <c r="H76" s="348"/>
      <c r="I76" s="348"/>
      <c r="J76" s="348"/>
      <c r="K76" s="348"/>
      <c r="L76" s="348"/>
      <c r="M76" s="348"/>
      <c r="N76" s="348"/>
      <c r="O76" s="348"/>
      <c r="P76" s="348"/>
      <c r="Q76" s="348"/>
      <c r="R76" s="348"/>
      <c r="S76" s="348"/>
      <c r="T76" s="348"/>
    </row>
    <row r="77" spans="3:20" ht="12.75"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8"/>
      <c r="O77" s="348"/>
      <c r="P77" s="348"/>
      <c r="Q77" s="348"/>
      <c r="R77" s="348"/>
      <c r="S77" s="348"/>
      <c r="T77" s="348"/>
    </row>
    <row r="78" spans="3:20" ht="12.75"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</row>
    <row r="79" spans="3:20" ht="12.75"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</row>
    <row r="80" spans="3:20" ht="12.75"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</row>
    <row r="81" spans="3:20" ht="12.75"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</row>
    <row r="82" spans="3:20" ht="12.75"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</row>
    <row r="83" spans="3:20" ht="12.75"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</row>
    <row r="84" spans="3:20" ht="12.75"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</row>
    <row r="85" spans="3:20" ht="12.75"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</row>
    <row r="86" spans="3:20" ht="12.75"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</row>
    <row r="87" spans="3:20" ht="12.75"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</row>
    <row r="88" spans="3:20" ht="12.75"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</row>
    <row r="89" spans="3:20" ht="12.75"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</row>
    <row r="90" spans="3:20" ht="12.75"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</row>
    <row r="91" spans="3:20" ht="12.75">
      <c r="C91" s="348"/>
      <c r="D91" s="348"/>
      <c r="E91" s="348"/>
      <c r="F91" s="348"/>
      <c r="G91" s="348"/>
      <c r="H91" s="348"/>
      <c r="I91" s="348"/>
      <c r="J91" s="348"/>
      <c r="K91" s="348"/>
      <c r="L91" s="348"/>
      <c r="M91" s="348"/>
      <c r="N91" s="348"/>
      <c r="O91" s="348"/>
      <c r="P91" s="348"/>
      <c r="Q91" s="348"/>
      <c r="R91" s="348"/>
      <c r="S91" s="348"/>
      <c r="T91" s="348"/>
    </row>
    <row r="92" spans="3:20" ht="12.75">
      <c r="C92" s="348"/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</row>
    <row r="93" spans="3:20" ht="12.75"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</row>
    <row r="94" spans="3:20" ht="12.75"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</row>
    <row r="95" spans="3:20" ht="12.75"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</row>
    <row r="96" spans="3:20" ht="12.75"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</row>
    <row r="97" spans="3:20" ht="12.75"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</row>
    <row r="98" spans="3:20" ht="12.75">
      <c r="C98" s="348"/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</row>
    <row r="99" spans="3:20" ht="12.75"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348"/>
      <c r="Q99" s="348"/>
      <c r="R99" s="348"/>
      <c r="S99" s="348"/>
      <c r="T99" s="348"/>
    </row>
    <row r="100" spans="3:20" ht="12.75"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</row>
  </sheetData>
  <sheetProtection selectLockedCells="1" selectUnlockedCells="1"/>
  <mergeCells count="23">
    <mergeCell ref="A3:U3"/>
    <mergeCell ref="E8:J8"/>
    <mergeCell ref="K8:R8"/>
    <mergeCell ref="C9:C10"/>
    <mergeCell ref="D9:D10"/>
    <mergeCell ref="E10:G10"/>
    <mergeCell ref="K10:M10"/>
    <mergeCell ref="N10:O10"/>
    <mergeCell ref="C11:C15"/>
    <mergeCell ref="D11:D15"/>
    <mergeCell ref="E11:E15"/>
    <mergeCell ref="F11:F15"/>
    <mergeCell ref="G11:G15"/>
    <mergeCell ref="H11:H15"/>
    <mergeCell ref="P11:P15"/>
    <mergeCell ref="Q11:Q15"/>
    <mergeCell ref="R11:R15"/>
    <mergeCell ref="I11:I15"/>
    <mergeCell ref="J11:J15"/>
    <mergeCell ref="K11:K15"/>
    <mergeCell ref="L11:L15"/>
    <mergeCell ref="M11:M15"/>
    <mergeCell ref="N11:O13"/>
  </mergeCells>
  <printOptions horizontalCentered="1" verticalCentered="1"/>
  <pageMargins left="0.1968503937007874" right="0.1968503937007874" top="0.31496062992125984" bottom="0.31496062992125984" header="0.5118110236220472" footer="0.5118110236220472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workbookViewId="0" topLeftCell="A1">
      <selection activeCell="A1" sqref="A1"/>
    </sheetView>
  </sheetViews>
  <sheetFormatPr defaultColWidth="9.00390625" defaultRowHeight="12.75"/>
  <cols>
    <col min="1" max="1" width="9.375" style="471" customWidth="1"/>
    <col min="2" max="2" width="34.00390625" style="471" customWidth="1"/>
    <col min="3" max="3" width="47.375" style="471" customWidth="1"/>
    <col min="4" max="4" width="17.25390625" style="493" customWidth="1"/>
    <col min="5" max="5" width="35.125" style="471" bestFit="1" customWidth="1"/>
    <col min="6" max="6" width="10.875" style="471" bestFit="1" customWidth="1"/>
    <col min="7" max="16384" width="9.125" style="471" customWidth="1"/>
  </cols>
  <sheetData>
    <row r="1" spans="1:4" ht="25.5" customHeight="1" thickBot="1">
      <c r="A1" s="469" t="s">
        <v>220</v>
      </c>
      <c r="B1" s="1204" t="s">
        <v>221</v>
      </c>
      <c r="C1" s="1205"/>
      <c r="D1" s="470" t="s">
        <v>482</v>
      </c>
    </row>
    <row r="2" spans="1:4" ht="19.5" customHeight="1">
      <c r="A2" s="1206" t="s">
        <v>222</v>
      </c>
      <c r="B2" s="1207"/>
      <c r="C2" s="1207"/>
      <c r="D2" s="1208"/>
    </row>
    <row r="3" spans="1:4" ht="15.75" customHeight="1">
      <c r="A3" s="1201" t="s">
        <v>223</v>
      </c>
      <c r="B3" s="1194"/>
      <c r="C3" s="1195"/>
      <c r="D3" s="1052">
        <f>SUM(D4:D5)</f>
        <v>14833700</v>
      </c>
    </row>
    <row r="4" spans="1:4" ht="15.75" customHeight="1">
      <c r="A4" s="476"/>
      <c r="B4" s="1188" t="s">
        <v>224</v>
      </c>
      <c r="C4" s="1188"/>
      <c r="D4" s="472">
        <v>12833700</v>
      </c>
    </row>
    <row r="5" spans="1:4" ht="15.75" customHeight="1">
      <c r="A5" s="473"/>
      <c r="B5" s="1194" t="s">
        <v>163</v>
      </c>
      <c r="C5" s="1195"/>
      <c r="D5" s="472">
        <v>2000000</v>
      </c>
    </row>
    <row r="6" spans="1:4" ht="15.75" customHeight="1">
      <c r="A6" s="1201" t="s">
        <v>225</v>
      </c>
      <c r="B6" s="1194"/>
      <c r="C6" s="1195"/>
      <c r="D6" s="474">
        <f>SUM(D7:D9)</f>
        <v>6200000</v>
      </c>
    </row>
    <row r="7" spans="1:4" ht="15.75" customHeight="1">
      <c r="A7" s="476"/>
      <c r="B7" s="1194" t="s">
        <v>706</v>
      </c>
      <c r="C7" s="1195"/>
      <c r="D7" s="472">
        <v>3000000</v>
      </c>
    </row>
    <row r="8" spans="1:4" ht="15.75" customHeight="1">
      <c r="A8" s="476"/>
      <c r="B8" s="1045" t="s">
        <v>670</v>
      </c>
      <c r="C8" s="1046"/>
      <c r="D8" s="472">
        <v>200000</v>
      </c>
    </row>
    <row r="9" spans="1:4" ht="15.75" customHeight="1">
      <c r="A9" s="475"/>
      <c r="B9" s="1194" t="s">
        <v>226</v>
      </c>
      <c r="C9" s="1195"/>
      <c r="D9" s="472">
        <v>3000000</v>
      </c>
    </row>
    <row r="10" spans="1:4" ht="15.75" customHeight="1">
      <c r="A10" s="1201" t="s">
        <v>227</v>
      </c>
      <c r="B10" s="1194"/>
      <c r="C10" s="1195"/>
      <c r="D10" s="474">
        <f>SUM(D11:D36)</f>
        <v>44819000</v>
      </c>
    </row>
    <row r="11" spans="1:4" ht="15.75" customHeight="1">
      <c r="A11" s="477"/>
      <c r="B11" s="1194" t="s">
        <v>707</v>
      </c>
      <c r="C11" s="1195"/>
      <c r="D11" s="472">
        <v>13000000</v>
      </c>
    </row>
    <row r="12" spans="1:4" ht="15.75" customHeight="1">
      <c r="A12" s="477"/>
      <c r="B12" s="1194" t="s">
        <v>228</v>
      </c>
      <c r="C12" s="1195"/>
      <c r="D12" s="472">
        <v>550000</v>
      </c>
    </row>
    <row r="13" spans="1:4" ht="15.75" customHeight="1">
      <c r="A13" s="477"/>
      <c r="B13" s="1194" t="s">
        <v>229</v>
      </c>
      <c r="C13" s="1195"/>
      <c r="D13" s="472">
        <v>150000</v>
      </c>
    </row>
    <row r="14" spans="1:4" ht="15.75" customHeight="1">
      <c r="A14" s="477"/>
      <c r="B14" s="1194" t="s">
        <v>669</v>
      </c>
      <c r="C14" s="1195"/>
      <c r="D14" s="472">
        <v>7500000</v>
      </c>
    </row>
    <row r="15" spans="1:4" ht="15.75" customHeight="1">
      <c r="A15" s="477"/>
      <c r="B15" s="1194" t="s">
        <v>230</v>
      </c>
      <c r="C15" s="1195"/>
      <c r="D15" s="472">
        <v>460000</v>
      </c>
    </row>
    <row r="16" spans="1:4" ht="15.75" customHeight="1">
      <c r="A16" s="477"/>
      <c r="B16" s="1188" t="s">
        <v>231</v>
      </c>
      <c r="C16" s="1188"/>
      <c r="D16" s="472">
        <v>590000</v>
      </c>
    </row>
    <row r="17" spans="1:4" ht="15.75" customHeight="1">
      <c r="A17" s="477"/>
      <c r="B17" s="1188" t="s">
        <v>232</v>
      </c>
      <c r="C17" s="1188"/>
      <c r="D17" s="472">
        <v>230000</v>
      </c>
    </row>
    <row r="18" spans="1:4" ht="15.75" customHeight="1">
      <c r="A18" s="477"/>
      <c r="B18" s="1188" t="s">
        <v>233</v>
      </c>
      <c r="C18" s="1188"/>
      <c r="D18" s="472">
        <v>120000</v>
      </c>
    </row>
    <row r="19" spans="1:4" ht="15.75" customHeight="1">
      <c r="A19" s="477"/>
      <c r="B19" s="1188" t="s">
        <v>234</v>
      </c>
      <c r="C19" s="1188"/>
      <c r="D19" s="472">
        <v>100000</v>
      </c>
    </row>
    <row r="20" spans="1:4" ht="15.75" customHeight="1">
      <c r="A20" s="477"/>
      <c r="B20" s="1188" t="s">
        <v>235</v>
      </c>
      <c r="C20" s="1188"/>
      <c r="D20" s="472">
        <v>50000</v>
      </c>
    </row>
    <row r="21" spans="1:4" ht="15.75" customHeight="1">
      <c r="A21" s="477"/>
      <c r="B21" s="1188" t="s">
        <v>236</v>
      </c>
      <c r="C21" s="1188"/>
      <c r="D21" s="472">
        <v>60000</v>
      </c>
    </row>
    <row r="22" spans="1:4" ht="15.75" customHeight="1">
      <c r="A22" s="477"/>
      <c r="B22" s="1188" t="s">
        <v>412</v>
      </c>
      <c r="C22" s="1188"/>
      <c r="D22" s="472">
        <v>60000</v>
      </c>
    </row>
    <row r="23" spans="1:4" s="479" customFormat="1" ht="15.75" customHeight="1">
      <c r="A23" s="478"/>
      <c r="B23" s="1188" t="s">
        <v>237</v>
      </c>
      <c r="C23" s="1188"/>
      <c r="D23" s="472">
        <v>570000</v>
      </c>
    </row>
    <row r="24" spans="1:4" ht="15.75" customHeight="1">
      <c r="A24" s="477"/>
      <c r="B24" s="1188" t="s">
        <v>239</v>
      </c>
      <c r="C24" s="1188"/>
      <c r="D24" s="472">
        <v>1300000</v>
      </c>
    </row>
    <row r="25" spans="1:4" ht="15.75" customHeight="1">
      <c r="A25" s="477"/>
      <c r="B25" s="1188" t="s">
        <v>240</v>
      </c>
      <c r="C25" s="1188"/>
      <c r="D25" s="480">
        <v>1540000</v>
      </c>
    </row>
    <row r="26" spans="1:4" ht="15.75" customHeight="1">
      <c r="A26" s="477"/>
      <c r="B26" s="1188" t="s">
        <v>241</v>
      </c>
      <c r="C26" s="1188"/>
      <c r="D26" s="480">
        <v>1220000</v>
      </c>
    </row>
    <row r="27" spans="1:4" ht="15.75" customHeight="1">
      <c r="A27" s="477"/>
      <c r="B27" s="1188" t="s">
        <v>242</v>
      </c>
      <c r="C27" s="1188"/>
      <c r="D27" s="480">
        <v>925000</v>
      </c>
    </row>
    <row r="28" spans="1:5" ht="15.75" customHeight="1">
      <c r="A28" s="477"/>
      <c r="B28" s="1188" t="s">
        <v>243</v>
      </c>
      <c r="C28" s="1188"/>
      <c r="D28" s="480">
        <v>780000</v>
      </c>
      <c r="E28" s="670"/>
    </row>
    <row r="29" spans="1:4" ht="15.75" customHeight="1">
      <c r="A29" s="477"/>
      <c r="B29" s="1188" t="s">
        <v>244</v>
      </c>
      <c r="C29" s="1188"/>
      <c r="D29" s="480">
        <v>1650000</v>
      </c>
    </row>
    <row r="30" spans="1:6" ht="15.75" customHeight="1">
      <c r="A30" s="477"/>
      <c r="B30" s="1188" t="s">
        <v>245</v>
      </c>
      <c r="C30" s="1188"/>
      <c r="D30" s="480">
        <v>1040000</v>
      </c>
      <c r="F30" s="479"/>
    </row>
    <row r="31" spans="1:6" ht="15.75" customHeight="1">
      <c r="A31" s="477"/>
      <c r="B31" s="1188" t="s">
        <v>246</v>
      </c>
      <c r="C31" s="1188"/>
      <c r="D31" s="472">
        <v>10000000</v>
      </c>
      <c r="F31" s="479"/>
    </row>
    <row r="32" spans="1:4" ht="15.75" customHeight="1">
      <c r="A32" s="477"/>
      <c r="B32" s="1048" t="s">
        <v>238</v>
      </c>
      <c r="C32" s="1049" t="s">
        <v>671</v>
      </c>
      <c r="D32" s="472">
        <v>1173000</v>
      </c>
    </row>
    <row r="33" spans="1:4" ht="15.75" customHeight="1">
      <c r="A33" s="477"/>
      <c r="B33" s="1050"/>
      <c r="C33" s="1049" t="s">
        <v>672</v>
      </c>
      <c r="D33" s="472">
        <v>635000</v>
      </c>
    </row>
    <row r="34" spans="1:4" ht="15.75" customHeight="1">
      <c r="A34" s="477"/>
      <c r="B34" s="1050"/>
      <c r="C34" s="1049" t="s">
        <v>673</v>
      </c>
      <c r="D34" s="472">
        <v>355000</v>
      </c>
    </row>
    <row r="35" spans="1:4" ht="15.75" customHeight="1">
      <c r="A35" s="477"/>
      <c r="B35" s="1050"/>
      <c r="C35" s="1049" t="s">
        <v>674</v>
      </c>
      <c r="D35" s="472">
        <v>371000</v>
      </c>
    </row>
    <row r="36" spans="1:4" ht="15.75" customHeight="1">
      <c r="A36" s="477"/>
      <c r="B36" s="1050"/>
      <c r="C36" s="1049" t="s">
        <v>675</v>
      </c>
      <c r="D36" s="472">
        <v>390000</v>
      </c>
    </row>
    <row r="37" spans="1:6" ht="15.75" customHeight="1">
      <c r="A37" s="1201" t="s">
        <v>247</v>
      </c>
      <c r="B37" s="1194"/>
      <c r="C37" s="1195"/>
      <c r="D37" s="474">
        <f>SUM(D38:D45)</f>
        <v>4100000</v>
      </c>
      <c r="E37" s="482"/>
      <c r="F37" s="483"/>
    </row>
    <row r="38" spans="1:6" ht="15.75" customHeight="1">
      <c r="A38" s="477"/>
      <c r="B38" s="1198" t="s">
        <v>679</v>
      </c>
      <c r="C38" s="1195"/>
      <c r="D38" s="472">
        <v>550000</v>
      </c>
      <c r="E38" s="482"/>
      <c r="F38" s="483"/>
    </row>
    <row r="39" spans="1:6" ht="15.75" customHeight="1">
      <c r="A39" s="477"/>
      <c r="B39" s="1198" t="s">
        <v>248</v>
      </c>
      <c r="C39" s="1195"/>
      <c r="D39" s="472">
        <v>150000</v>
      </c>
      <c r="E39" s="482"/>
      <c r="F39" s="483"/>
    </row>
    <row r="40" spans="1:6" ht="15.75" customHeight="1">
      <c r="A40" s="477"/>
      <c r="B40" s="1198" t="s">
        <v>678</v>
      </c>
      <c r="C40" s="1195"/>
      <c r="D40" s="472">
        <v>800000</v>
      </c>
      <c r="E40" s="482"/>
      <c r="F40" s="483"/>
    </row>
    <row r="41" spans="1:6" ht="15.75" customHeight="1">
      <c r="A41" s="477"/>
      <c r="B41" s="1203" t="s">
        <v>249</v>
      </c>
      <c r="C41" s="1203"/>
      <c r="D41" s="472">
        <v>150000</v>
      </c>
      <c r="E41" s="482"/>
      <c r="F41" s="483"/>
    </row>
    <row r="42" spans="1:6" ht="15.75" customHeight="1">
      <c r="A42" s="477"/>
      <c r="B42" s="1202" t="s">
        <v>250</v>
      </c>
      <c r="C42" s="1202"/>
      <c r="D42" s="472">
        <v>250000</v>
      </c>
      <c r="E42" s="482"/>
      <c r="F42" s="483"/>
    </row>
    <row r="43" spans="1:6" ht="15.75" customHeight="1">
      <c r="A43" s="477"/>
      <c r="B43" s="1198" t="s">
        <v>251</v>
      </c>
      <c r="C43" s="1195"/>
      <c r="D43" s="472">
        <v>800000</v>
      </c>
      <c r="E43" s="482"/>
      <c r="F43" s="483"/>
    </row>
    <row r="44" spans="1:6" ht="15.75" customHeight="1">
      <c r="A44" s="477"/>
      <c r="B44" s="1202" t="s">
        <v>252</v>
      </c>
      <c r="C44" s="1202"/>
      <c r="D44" s="472">
        <v>700000</v>
      </c>
      <c r="E44" s="482"/>
      <c r="F44" s="483"/>
    </row>
    <row r="45" spans="1:6" ht="15.75" customHeight="1">
      <c r="A45" s="477"/>
      <c r="B45" s="1198" t="s">
        <v>253</v>
      </c>
      <c r="C45" s="1195"/>
      <c r="D45" s="472">
        <v>700000</v>
      </c>
      <c r="E45" s="482"/>
      <c r="F45" s="483"/>
    </row>
    <row r="46" spans="1:6" ht="15.75" customHeight="1">
      <c r="A46" s="1201" t="s">
        <v>254</v>
      </c>
      <c r="B46" s="1194"/>
      <c r="C46" s="1195"/>
      <c r="D46" s="474">
        <f>SUM(D47:D70)</f>
        <v>127300000</v>
      </c>
      <c r="E46" s="482"/>
      <c r="F46" s="483"/>
    </row>
    <row r="47" spans="1:6" ht="15.75" customHeight="1">
      <c r="A47" s="477"/>
      <c r="B47" s="1198" t="s">
        <v>255</v>
      </c>
      <c r="C47" s="1195"/>
      <c r="D47" s="472">
        <v>4500000</v>
      </c>
      <c r="E47" s="482"/>
      <c r="F47" s="483"/>
    </row>
    <row r="48" spans="1:6" ht="15.75" customHeight="1">
      <c r="A48" s="477"/>
      <c r="B48" s="1198" t="s">
        <v>705</v>
      </c>
      <c r="C48" s="1195"/>
      <c r="D48" s="472">
        <v>100000000</v>
      </c>
      <c r="E48" s="482"/>
      <c r="F48" s="483"/>
    </row>
    <row r="49" spans="1:4" ht="15.75" customHeight="1">
      <c r="A49" s="477"/>
      <c r="B49" s="1198" t="s">
        <v>256</v>
      </c>
      <c r="C49" s="1195"/>
      <c r="D49" s="472">
        <v>350000</v>
      </c>
    </row>
    <row r="50" spans="1:4" ht="15.75" customHeight="1">
      <c r="A50" s="477"/>
      <c r="B50" s="1198" t="s">
        <v>413</v>
      </c>
      <c r="C50" s="1195"/>
      <c r="D50" s="472">
        <v>100000</v>
      </c>
    </row>
    <row r="51" spans="1:4" ht="15.75" customHeight="1">
      <c r="A51" s="477"/>
      <c r="B51" s="1198" t="s">
        <v>257</v>
      </c>
      <c r="C51" s="1195"/>
      <c r="D51" s="472">
        <v>1450000</v>
      </c>
    </row>
    <row r="52" spans="1:4" ht="15.75" customHeight="1">
      <c r="A52" s="477"/>
      <c r="B52" s="1198" t="s">
        <v>393</v>
      </c>
      <c r="C52" s="1195"/>
      <c r="D52" s="472">
        <v>1500000</v>
      </c>
    </row>
    <row r="53" spans="1:4" ht="15.75" customHeight="1">
      <c r="A53" s="477"/>
      <c r="B53" s="1198" t="s">
        <v>663</v>
      </c>
      <c r="C53" s="1195"/>
      <c r="D53" s="472">
        <v>100000</v>
      </c>
    </row>
    <row r="54" spans="1:4" ht="15.75" customHeight="1">
      <c r="A54" s="477"/>
      <c r="B54" s="1198" t="s">
        <v>394</v>
      </c>
      <c r="C54" s="1195"/>
      <c r="D54" s="472">
        <v>50000</v>
      </c>
    </row>
    <row r="55" spans="1:4" ht="15.75" customHeight="1">
      <c r="A55" s="477"/>
      <c r="B55" s="1198" t="s">
        <v>258</v>
      </c>
      <c r="C55" s="1195"/>
      <c r="D55" s="472">
        <v>100000</v>
      </c>
    </row>
    <row r="56" spans="1:4" ht="15.75" customHeight="1">
      <c r="A56" s="477"/>
      <c r="B56" s="1198" t="s">
        <v>664</v>
      </c>
      <c r="C56" s="1195"/>
      <c r="D56" s="472">
        <v>50000</v>
      </c>
    </row>
    <row r="57" spans="1:4" ht="15.75" customHeight="1">
      <c r="A57" s="477"/>
      <c r="B57" s="1198" t="s">
        <v>259</v>
      </c>
      <c r="C57" s="1195"/>
      <c r="D57" s="472">
        <v>150000</v>
      </c>
    </row>
    <row r="58" spans="1:4" ht="15.75" customHeight="1">
      <c r="A58" s="477"/>
      <c r="B58" s="1198" t="s">
        <v>665</v>
      </c>
      <c r="C58" s="1195"/>
      <c r="D58" s="472">
        <v>150000</v>
      </c>
    </row>
    <row r="59" spans="1:4" ht="15.75" customHeight="1">
      <c r="A59" s="477"/>
      <c r="B59" s="1198" t="s">
        <v>395</v>
      </c>
      <c r="C59" s="1195"/>
      <c r="D59" s="472">
        <v>100000</v>
      </c>
    </row>
    <row r="60" spans="1:4" ht="15.75" customHeight="1">
      <c r="A60" s="477"/>
      <c r="B60" s="1198" t="s">
        <v>396</v>
      </c>
      <c r="C60" s="1195"/>
      <c r="D60" s="472">
        <v>400000</v>
      </c>
    </row>
    <row r="61" spans="1:4" ht="15.75" customHeight="1">
      <c r="A61" s="477"/>
      <c r="B61" s="1198" t="s">
        <v>397</v>
      </c>
      <c r="C61" s="1195"/>
      <c r="D61" s="472">
        <v>100000</v>
      </c>
    </row>
    <row r="62" spans="1:4" ht="15.75" customHeight="1">
      <c r="A62" s="477"/>
      <c r="B62" s="1198" t="s">
        <v>260</v>
      </c>
      <c r="C62" s="1195"/>
      <c r="D62" s="472">
        <v>500000</v>
      </c>
    </row>
    <row r="63" spans="1:4" ht="15.75" customHeight="1">
      <c r="A63" s="477"/>
      <c r="B63" s="1198" t="s">
        <v>261</v>
      </c>
      <c r="C63" s="1195"/>
      <c r="D63" s="472">
        <v>1000000</v>
      </c>
    </row>
    <row r="64" spans="1:4" ht="15.75" customHeight="1">
      <c r="A64" s="477"/>
      <c r="B64" s="1198" t="s">
        <v>666</v>
      </c>
      <c r="C64" s="1195"/>
      <c r="D64" s="472">
        <v>100000</v>
      </c>
    </row>
    <row r="65" spans="1:4" ht="15.75" customHeight="1">
      <c r="A65" s="477"/>
      <c r="B65" s="1198" t="s">
        <v>262</v>
      </c>
      <c r="C65" s="1195"/>
      <c r="D65" s="472">
        <v>1000000</v>
      </c>
    </row>
    <row r="66" spans="1:4" ht="15.75" customHeight="1">
      <c r="A66" s="477"/>
      <c r="B66" s="1198" t="s">
        <v>667</v>
      </c>
      <c r="C66" s="1195"/>
      <c r="D66" s="472">
        <v>50000</v>
      </c>
    </row>
    <row r="67" spans="1:4" ht="15.75" customHeight="1">
      <c r="A67" s="477"/>
      <c r="B67" s="1198" t="s">
        <v>668</v>
      </c>
      <c r="C67" s="1195"/>
      <c r="D67" s="472">
        <v>50000</v>
      </c>
    </row>
    <row r="68" spans="1:4" ht="15.75" customHeight="1">
      <c r="A68" s="477"/>
      <c r="B68" s="1198" t="s">
        <v>263</v>
      </c>
      <c r="C68" s="1195"/>
      <c r="D68" s="472">
        <v>11000000</v>
      </c>
    </row>
    <row r="69" spans="1:4" ht="15.75" customHeight="1">
      <c r="A69" s="477"/>
      <c r="B69" s="1198" t="s">
        <v>264</v>
      </c>
      <c r="C69" s="1195"/>
      <c r="D69" s="472">
        <v>1500000</v>
      </c>
    </row>
    <row r="70" spans="1:4" ht="15.75" customHeight="1">
      <c r="A70" s="477"/>
      <c r="B70" s="1198" t="s">
        <v>265</v>
      </c>
      <c r="C70" s="1195"/>
      <c r="D70" s="472">
        <v>3000000</v>
      </c>
    </row>
    <row r="71" spans="1:4" ht="15.75" customHeight="1">
      <c r="A71" s="1201" t="s">
        <v>267</v>
      </c>
      <c r="B71" s="1194"/>
      <c r="C71" s="1195"/>
      <c r="D71" s="481">
        <f>SUM(D72:D78)</f>
        <v>17323991</v>
      </c>
    </row>
    <row r="72" spans="1:4" ht="15.75" customHeight="1">
      <c r="A72" s="1051"/>
      <c r="B72" s="1188" t="s">
        <v>268</v>
      </c>
      <c r="C72" s="1188"/>
      <c r="D72" s="480">
        <v>5021827</v>
      </c>
    </row>
    <row r="73" spans="1:4" ht="15.75" customHeight="1">
      <c r="A73" s="1051"/>
      <c r="B73" s="1188" t="s">
        <v>269</v>
      </c>
      <c r="C73" s="1188"/>
      <c r="D73" s="480">
        <v>9422164</v>
      </c>
    </row>
    <row r="74" spans="1:4" ht="15.75" customHeight="1">
      <c r="A74" s="1051"/>
      <c r="B74" s="1188" t="s">
        <v>424</v>
      </c>
      <c r="C74" s="1188"/>
      <c r="D74" s="480">
        <v>960000</v>
      </c>
    </row>
    <row r="75" spans="1:4" ht="15.75" customHeight="1">
      <c r="A75" s="1051"/>
      <c r="B75" s="1047" t="s">
        <v>677</v>
      </c>
      <c r="C75" s="1047"/>
      <c r="D75" s="480">
        <v>100000</v>
      </c>
    </row>
    <row r="76" spans="1:4" ht="15.75" customHeight="1">
      <c r="A76" s="1051"/>
      <c r="B76" s="1188" t="s">
        <v>425</v>
      </c>
      <c r="C76" s="1188"/>
      <c r="D76" s="480">
        <v>750000</v>
      </c>
    </row>
    <row r="77" spans="1:4" ht="15.75" customHeight="1">
      <c r="A77" s="1051"/>
      <c r="B77" s="1047" t="s">
        <v>676</v>
      </c>
      <c r="C77" s="1047"/>
      <c r="D77" s="480">
        <v>100000</v>
      </c>
    </row>
    <row r="78" spans="1:4" ht="15.75" customHeight="1">
      <c r="A78" s="484"/>
      <c r="B78" s="1194" t="s">
        <v>270</v>
      </c>
      <c r="C78" s="1195"/>
      <c r="D78" s="480">
        <v>970000</v>
      </c>
    </row>
    <row r="79" spans="1:4" ht="15.75" customHeight="1" thickBot="1">
      <c r="A79" s="1043"/>
      <c r="B79" s="1196" t="s">
        <v>271</v>
      </c>
      <c r="C79" s="1197"/>
      <c r="D79" s="1044">
        <f>SUM(D3+D6+D37+D46+D71+D10)</f>
        <v>214576691</v>
      </c>
    </row>
    <row r="80" spans="1:4" ht="15.75" customHeight="1">
      <c r="A80" s="1192" t="s">
        <v>272</v>
      </c>
      <c r="B80" s="1193"/>
      <c r="C80" s="1193"/>
      <c r="D80" s="1193"/>
    </row>
    <row r="81" spans="1:4" ht="15.75" customHeight="1">
      <c r="A81" s="477"/>
      <c r="B81" s="1189" t="s">
        <v>266</v>
      </c>
      <c r="C81" s="1190"/>
      <c r="D81" s="472">
        <v>340000000</v>
      </c>
    </row>
    <row r="82" spans="1:6" ht="15.75" customHeight="1">
      <c r="A82" s="477"/>
      <c r="B82" s="1191" t="s">
        <v>678</v>
      </c>
      <c r="C82" s="1190"/>
      <c r="D82" s="472">
        <v>2500000</v>
      </c>
      <c r="E82" s="482"/>
      <c r="F82" s="483"/>
    </row>
    <row r="83" spans="1:6" ht="15.75" customHeight="1">
      <c r="A83" s="477"/>
      <c r="B83" s="1191" t="s">
        <v>679</v>
      </c>
      <c r="C83" s="1190"/>
      <c r="D83" s="472">
        <v>1500000</v>
      </c>
      <c r="E83" s="482"/>
      <c r="F83" s="483"/>
    </row>
    <row r="84" spans="1:6" ht="15.75" customHeight="1">
      <c r="A84" s="477"/>
      <c r="B84" s="1191" t="s">
        <v>680</v>
      </c>
      <c r="C84" s="1190"/>
      <c r="D84" s="472">
        <v>1000000</v>
      </c>
      <c r="E84" s="482"/>
      <c r="F84" s="483"/>
    </row>
    <row r="85" spans="1:6" ht="15.75" customHeight="1">
      <c r="A85" s="477"/>
      <c r="B85" s="1191" t="s">
        <v>252</v>
      </c>
      <c r="C85" s="1190"/>
      <c r="D85" s="488">
        <v>800000</v>
      </c>
      <c r="E85" s="482"/>
      <c r="F85" s="483"/>
    </row>
    <row r="86" spans="1:6" ht="15.75" customHeight="1">
      <c r="A86" s="477"/>
      <c r="B86" s="1191" t="s">
        <v>253</v>
      </c>
      <c r="C86" s="1190"/>
      <c r="D86" s="472">
        <v>800000</v>
      </c>
      <c r="E86" s="482"/>
      <c r="F86" s="483"/>
    </row>
    <row r="87" spans="1:6" ht="15.75" customHeight="1" thickBot="1">
      <c r="A87" s="477"/>
      <c r="B87" s="1199" t="s">
        <v>273</v>
      </c>
      <c r="C87" s="1200"/>
      <c r="D87" s="488">
        <v>400000</v>
      </c>
      <c r="E87" s="482"/>
      <c r="F87" s="483"/>
    </row>
    <row r="88" spans="1:4" ht="15.75" customHeight="1" thickBot="1">
      <c r="A88" s="486"/>
      <c r="B88" s="1186" t="s">
        <v>274</v>
      </c>
      <c r="C88" s="1187"/>
      <c r="D88" s="487">
        <f>SUM(D81:D87)</f>
        <v>347000000</v>
      </c>
    </row>
    <row r="89" spans="1:4" ht="12.75" customHeight="1">
      <c r="A89" s="489"/>
      <c r="D89" s="471"/>
    </row>
    <row r="90" spans="1:4" ht="12.75" customHeight="1">
      <c r="A90" s="489"/>
      <c r="D90" s="485"/>
    </row>
    <row r="91" spans="4:5" ht="15.75">
      <c r="D91" s="471"/>
      <c r="E91" s="490"/>
    </row>
    <row r="92" ht="15">
      <c r="D92" s="485"/>
    </row>
    <row r="93" ht="15">
      <c r="D93" s="471"/>
    </row>
    <row r="94" ht="15">
      <c r="D94" s="471"/>
    </row>
    <row r="95" spans="2:6" ht="15">
      <c r="B95" s="491"/>
      <c r="C95" s="491"/>
      <c r="D95" s="491"/>
      <c r="F95" s="491"/>
    </row>
    <row r="96" ht="10.5" customHeight="1">
      <c r="D96" s="471"/>
    </row>
    <row r="97" ht="15">
      <c r="D97" s="471"/>
    </row>
    <row r="98" spans="4:5" ht="10.5" customHeight="1">
      <c r="D98" s="490"/>
      <c r="E98" s="492"/>
    </row>
    <row r="99" ht="11.25" customHeight="1">
      <c r="D99" s="471"/>
    </row>
    <row r="100" ht="15">
      <c r="D100" s="471"/>
    </row>
    <row r="101" ht="15">
      <c r="D101" s="471"/>
    </row>
    <row r="102" ht="15">
      <c r="D102" s="471"/>
    </row>
  </sheetData>
  <sheetProtection/>
  <mergeCells count="80">
    <mergeCell ref="B66:C66"/>
    <mergeCell ref="B67:C67"/>
    <mergeCell ref="B85:C85"/>
    <mergeCell ref="A2:D2"/>
    <mergeCell ref="B13:C13"/>
    <mergeCell ref="B14:C14"/>
    <mergeCell ref="B20:C20"/>
    <mergeCell ref="B21:C21"/>
    <mergeCell ref="B22:C22"/>
    <mergeCell ref="B11:C11"/>
    <mergeCell ref="B1:C1"/>
    <mergeCell ref="A3:C3"/>
    <mergeCell ref="B4:C4"/>
    <mergeCell ref="B5:C5"/>
    <mergeCell ref="A6:C6"/>
    <mergeCell ref="B7:C7"/>
    <mergeCell ref="B9:C9"/>
    <mergeCell ref="A10:C10"/>
    <mergeCell ref="A37:C37"/>
    <mergeCell ref="B19:C19"/>
    <mergeCell ref="B23:C23"/>
    <mergeCell ref="B12:C12"/>
    <mergeCell ref="B15:C15"/>
    <mergeCell ref="B16:C16"/>
    <mergeCell ref="B17:C17"/>
    <mergeCell ref="B18:C18"/>
    <mergeCell ref="B38:C38"/>
    <mergeCell ref="B39:C39"/>
    <mergeCell ref="B40:C40"/>
    <mergeCell ref="B41:C41"/>
    <mergeCell ref="B42:C42"/>
    <mergeCell ref="B43:C43"/>
    <mergeCell ref="B72:C72"/>
    <mergeCell ref="B73:C73"/>
    <mergeCell ref="B44:C44"/>
    <mergeCell ref="B45:C45"/>
    <mergeCell ref="A46:C46"/>
    <mergeCell ref="B47:C47"/>
    <mergeCell ref="B48:C48"/>
    <mergeCell ref="B49:C49"/>
    <mergeCell ref="B70:C70"/>
    <mergeCell ref="B52:C52"/>
    <mergeCell ref="B53:C53"/>
    <mergeCell ref="B65:C65"/>
    <mergeCell ref="B68:C68"/>
    <mergeCell ref="B63:C63"/>
    <mergeCell ref="B50:C50"/>
    <mergeCell ref="B51:C51"/>
    <mergeCell ref="B62:C62"/>
    <mergeCell ref="B56:C56"/>
    <mergeCell ref="B58:C58"/>
    <mergeCell ref="B64:C64"/>
    <mergeCell ref="B69:C69"/>
    <mergeCell ref="B87:C87"/>
    <mergeCell ref="B84:C84"/>
    <mergeCell ref="B54:C54"/>
    <mergeCell ref="B55:C55"/>
    <mergeCell ref="B57:C57"/>
    <mergeCell ref="B59:C59"/>
    <mergeCell ref="A71:C71"/>
    <mergeCell ref="B60:C60"/>
    <mergeCell ref="B61:C61"/>
    <mergeCell ref="B74:C74"/>
    <mergeCell ref="B76:C76"/>
    <mergeCell ref="B86:C86"/>
    <mergeCell ref="B82:C82"/>
    <mergeCell ref="A80:D80"/>
    <mergeCell ref="B78:C78"/>
    <mergeCell ref="B79:C79"/>
    <mergeCell ref="B83:C83"/>
    <mergeCell ref="B88:C88"/>
    <mergeCell ref="B24:C24"/>
    <mergeCell ref="B25:C25"/>
    <mergeCell ref="B26:C26"/>
    <mergeCell ref="B27:C27"/>
    <mergeCell ref="B28:C28"/>
    <mergeCell ref="B29:C29"/>
    <mergeCell ref="B30:C30"/>
    <mergeCell ref="B31:C31"/>
    <mergeCell ref="B81:C81"/>
  </mergeCells>
  <printOptions horizontalCentered="1"/>
  <pageMargins left="0.7874015748031497" right="0.7874015748031497" top="1.1811023622047245" bottom="0.7874015748031497" header="0.3937007874015748" footer="0"/>
  <pageSetup fitToHeight="1" fitToWidth="1" horizontalDpi="600" verticalDpi="600" orientation="portrait" paperSize="8" scale="77" r:id="rId1"/>
  <headerFooter>
    <oddHeader>&amp;L&amp;"Arial,Dőlt"Dunakeszi Város
Önkormányzata&amp;C&amp;"Arial,Félkövér"&amp;14Önkormányzati támogatások, átadott pénzeszközök
2017. év
&amp;R9.sz.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forgacs.andrea</cp:lastModifiedBy>
  <cp:lastPrinted>2017-02-17T09:55:28Z</cp:lastPrinted>
  <dcterms:created xsi:type="dcterms:W3CDTF">2014-02-13T14:53:40Z</dcterms:created>
  <dcterms:modified xsi:type="dcterms:W3CDTF">2017-11-22T09:12:09Z</dcterms:modified>
  <cp:category/>
  <cp:version/>
  <cp:contentType/>
  <cp:contentStatus/>
</cp:coreProperties>
</file>