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6" windowHeight="11760" activeTab="2"/>
  </bookViews>
  <sheets>
    <sheet name="1.sz. bevétel" sheetId="1" r:id="rId1"/>
    <sheet name="2.sz. kiadás" sheetId="2" r:id="rId2"/>
    <sheet name="3.sz. kiadás feladatonként" sheetId="3" r:id="rId3"/>
    <sheet name="4.sz. tartalék" sheetId="4" r:id="rId4"/>
    <sheet name="5.sz. mérleg" sheetId="5" r:id="rId5"/>
    <sheet name="6.sz. ei.felh.ütemterv" sheetId="6" r:id="rId6"/>
    <sheet name="7.sz. pénzkészlet változás" sheetId="7" r:id="rId7"/>
  </sheets>
  <definedNames>
    <definedName name="_xlnm.Print_Area" localSheetId="2">'3.sz. kiadás feladatonként'!$A$1:$V$30</definedName>
    <definedName name="_xlnm.Print_Area" localSheetId="3">'4.sz. tartalék'!$A$1:$D$20</definedName>
    <definedName name="_xlnm.Print_Area" localSheetId="4">'5.sz. mérleg'!$A$1:$L$27</definedName>
    <definedName name="_xlnm.Print_Area" localSheetId="5">'6.sz. ei.felh.ütemterv'!$A$1:$V$21</definedName>
    <definedName name="_xlnm.Print_Area" localSheetId="6">'7.sz. pénzkészlet változás'!#REF!</definedName>
  </definedNames>
  <calcPr fullCalcOnLoad="1"/>
</workbook>
</file>

<file path=xl/sharedStrings.xml><?xml version="1.0" encoding="utf-8"?>
<sst xmlns="http://schemas.openxmlformats.org/spreadsheetml/2006/main" count="248" uniqueCount="139">
  <si>
    <t>Kiadások</t>
  </si>
  <si>
    <t>Személyi juttatások</t>
  </si>
  <si>
    <t xml:space="preserve">Munkaadókat terhelő járulékok </t>
  </si>
  <si>
    <t xml:space="preserve">Dologi kiadások </t>
  </si>
  <si>
    <t xml:space="preserve">   - központi orvosi ügyelet</t>
  </si>
  <si>
    <t xml:space="preserve">   - állategészségügyi feladatok ellátása</t>
  </si>
  <si>
    <t xml:space="preserve">   - jogi feladatok ellátása</t>
  </si>
  <si>
    <t xml:space="preserve">   - díjak, költségek (bankköltség)</t>
  </si>
  <si>
    <t xml:space="preserve">   - reprezentációs kiadások</t>
  </si>
  <si>
    <t>Működési bevételek</t>
  </si>
  <si>
    <t>Megnevezés</t>
  </si>
  <si>
    <t>Tagönkormányzatok tartalék összege</t>
  </si>
  <si>
    <t>Összesen</t>
  </si>
  <si>
    <t>Általános tartalék</t>
  </si>
  <si>
    <t xml:space="preserve">   - légi-és földi szúnyoggyérítés</t>
  </si>
  <si>
    <t xml:space="preserve">   - üzemeltetési anyagok </t>
  </si>
  <si>
    <t>Dunakeszi Kistérség Társulása</t>
  </si>
  <si>
    <t>(Adatok: forintban)</t>
  </si>
  <si>
    <t>Egyéb működési célú támogatások bevételei ÁH belülről</t>
  </si>
  <si>
    <t xml:space="preserve">  - Állategészségügyi feladatok ellátásához hozzájárulás -  Dunakeszi</t>
  </si>
  <si>
    <t xml:space="preserve">  - Állategészségügyi feladatok ellátásához hozzájárulás -  Göd</t>
  </si>
  <si>
    <t xml:space="preserve">  - Orvosi ügyeleti feladatok ellátáshoz hozzájárulás  - Dunakeszi</t>
  </si>
  <si>
    <t xml:space="preserve">  - Orvosi ügyeleti feladatok ellátásához hozzájárulás - Göd</t>
  </si>
  <si>
    <t>Feladat jellege: Kötelező</t>
  </si>
  <si>
    <r>
      <t>Finanszírozási bevételek -</t>
    </r>
    <r>
      <rPr>
        <b/>
        <i/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előző évi maradvány</t>
    </r>
  </si>
  <si>
    <t>Munkaadókat terhelő adók, járulékok</t>
  </si>
  <si>
    <t>Működési célú pénzeszközátadás ÁH belülre</t>
  </si>
  <si>
    <t>Eredeti előirányzat</t>
  </si>
  <si>
    <t xml:space="preserve"> - munkaszervezet bér- és járulékköltsége</t>
  </si>
  <si>
    <t xml:space="preserve"> - gazdasági feldatok ellátásának költsége</t>
  </si>
  <si>
    <t>MŰKÖDÉSI BEVÉTELEK</t>
  </si>
  <si>
    <t>BEVÉTELEK ÖSSZESEN</t>
  </si>
  <si>
    <t>MŰKÖDÉSI KIADÁSOK</t>
  </si>
  <si>
    <t>MŰKÖDÉSI KIADÁSOK ÖSSZESEN</t>
  </si>
  <si>
    <t>TARTALÉKOK</t>
  </si>
  <si>
    <t>KÖLTSÉGVETÉSI KIADÁSOK ÖSSZESEN</t>
  </si>
  <si>
    <t>ÉVES LÉTSZÁM ELŐIRÁNYZAT</t>
  </si>
  <si>
    <t>KIADÁSOK</t>
  </si>
  <si>
    <t>BEVÉTELEK</t>
  </si>
  <si>
    <t>011130</t>
  </si>
  <si>
    <t>018030</t>
  </si>
  <si>
    <t>066020</t>
  </si>
  <si>
    <t>072112</t>
  </si>
  <si>
    <t>Önkormányzatok és önk.hivatalok ig.tev</t>
  </si>
  <si>
    <t>Támogatási célú finanszírozási műveletek</t>
  </si>
  <si>
    <t>Város, községgazdálkodási egyéb szolgáltatások</t>
  </si>
  <si>
    <t>Háziorvosi ügyeleti ellátás</t>
  </si>
  <si>
    <t xml:space="preserve"> Háziorvosi ügyeleti ellátás</t>
  </si>
  <si>
    <t>KÖLTSÉGVETÉSI KIADÁSOK</t>
  </si>
  <si>
    <t>ÉVES LÉTSZÁMELŐIRÁNYZAT</t>
  </si>
  <si>
    <t>ÁLTALÁNOS TARTALÉKOK ÖSSZESEN</t>
  </si>
  <si>
    <t>I.</t>
  </si>
  <si>
    <t>II.</t>
  </si>
  <si>
    <t>III.</t>
  </si>
  <si>
    <t>Bevételek összesen:</t>
  </si>
  <si>
    <t>Kiadások összesen:</t>
  </si>
  <si>
    <t>4.sz. melléklet</t>
  </si>
  <si>
    <t>Finanszírozási bevételek - előző évi maradány</t>
  </si>
  <si>
    <t xml:space="preserve"> Megnevezés</t>
  </si>
  <si>
    <t>KÖLTSÉGVETÉSI BEVÉTELEK ÖSSZESEN</t>
  </si>
  <si>
    <t xml:space="preserve"> - integritás felelős  bér- és járulék költsége</t>
  </si>
  <si>
    <t>2.sz. melléklet</t>
  </si>
  <si>
    <t>6.sz. melléklet</t>
  </si>
  <si>
    <t>1.sz. melléklet</t>
  </si>
  <si>
    <t>(adatok forintban)</t>
  </si>
  <si>
    <t>Kiadási előirányzat-csoport megnevezése</t>
  </si>
  <si>
    <t>Bevételi előirányzat-csoport megnevezése</t>
  </si>
  <si>
    <t>Munkaadókat terh. járulékok, szociális hozzájárulási adó</t>
  </si>
  <si>
    <t>Egyéb működési célú támogatások ÁH belülről</t>
  </si>
  <si>
    <t>Dologi kiadások</t>
  </si>
  <si>
    <t>Működési költségvetési kiadások  összesen</t>
  </si>
  <si>
    <t>Működési költségvetési bevételek összesen</t>
  </si>
  <si>
    <t>Beruházási kiadások</t>
  </si>
  <si>
    <t>Felújítási kiadások</t>
  </si>
  <si>
    <t>Felhalmozási bevételek</t>
  </si>
  <si>
    <t>Felhalmozási céltartalék</t>
  </si>
  <si>
    <t>Felhalmozási költségvetési kiadások összesen</t>
  </si>
  <si>
    <t>Felhalmozási költségvetési bevételek összesen</t>
  </si>
  <si>
    <t>Finanszírozási kiadások</t>
  </si>
  <si>
    <t>Finanszírozási bevételek</t>
  </si>
  <si>
    <t>MŰKÖDÉSI KÖLTSÉGVETÉSI EGYENLEG</t>
  </si>
  <si>
    <t>FELHALMOZÁSI KÖLTSÉGVETÉSI EGYENLEG</t>
  </si>
  <si>
    <t>KÖLTSÉGVETÉSI EGYENLEG</t>
  </si>
  <si>
    <t xml:space="preserve">   -  reprezentációs kiadások  ÁFA</t>
  </si>
  <si>
    <t>5.sz. melléklet</t>
  </si>
  <si>
    <t>Egyéb működési célú támogatások államháztartáson belülre</t>
  </si>
  <si>
    <t>Költségvetési bevételek összesen  I+II</t>
  </si>
  <si>
    <t>Költségvetési kiadások összesen I+II</t>
  </si>
  <si>
    <t>Bevételek összesen  I+II+III</t>
  </si>
  <si>
    <t>Kiadások összesen I+II+III</t>
  </si>
  <si>
    <t>Előző évi maradvány igénybe vétele működésre</t>
  </si>
  <si>
    <t>Működési általános tartalék</t>
  </si>
  <si>
    <t>7.sz. melléklet</t>
  </si>
  <si>
    <t xml:space="preserve">   - Dunakeszi tagi hozzájárulás (43.663 fő)</t>
  </si>
  <si>
    <t xml:space="preserve">   - Göd tagi hozzájárulás (21.998 fő)</t>
  </si>
  <si>
    <t xml:space="preserve"> - Dunakeszi, lakosságszám: 43.663 fő</t>
  </si>
  <si>
    <t xml:space="preserve"> - Göd, lakosságszám: 21.998 fő</t>
  </si>
  <si>
    <t xml:space="preserve"> </t>
  </si>
  <si>
    <t>Módosított előirányzat</t>
  </si>
  <si>
    <t>Teljesítés</t>
  </si>
  <si>
    <t>%</t>
  </si>
  <si>
    <t>DUNAKESZI KISTÉRSÉG TÁRSULÁSA BEVÉTELEINEK TELJESÍTÉSE 2023. év I. félév</t>
  </si>
  <si>
    <t>DUNAKESZI KISTÉRSÉG TÁRSULÁSA KIADÁSAINAK TELJESÍTÉSE 2023. év I. félév</t>
  </si>
  <si>
    <t>Teljestés</t>
  </si>
  <si>
    <t>Eredeti 
előirányzat</t>
  </si>
  <si>
    <t>DUNAKESZI KISTÉRSÉG TÁRSULÁSA KÖLTSÉGVETÉSI KIADÁSAINAK TELJESÍTÉSE FELADATONKÉNT 2023. év I. félév</t>
  </si>
  <si>
    <t>Eredeti</t>
  </si>
  <si>
    <t>Módosított</t>
  </si>
  <si>
    <t>Előirányzat - felhasználási ütemterv  alakulása 2023. év I. félév</t>
  </si>
  <si>
    <t>Összeg (forintban)</t>
  </si>
  <si>
    <t>Nyitó pénzkészlet</t>
  </si>
  <si>
    <t xml:space="preserve">  - ebből pénzforgalom nélküli bevétel:
Előző év költségvetési maradványának igénybevétele teljesítése</t>
  </si>
  <si>
    <t>Pénzforgalmi bevétel</t>
  </si>
  <si>
    <t>Adott előlegek számla  tárgyidőszaki forgalma összesen</t>
  </si>
  <si>
    <t>Kapott előlegek tárgyidőszaki forgalma</t>
  </si>
  <si>
    <t xml:space="preserve">Más szervezetet megillető bevételek elszámolása számla tárgyidőszaki forgalma </t>
  </si>
  <si>
    <t xml:space="preserve">Letétre, megőrzésre, fedezetkezelésre átvett pénzeszközök, biztosítékok tárgyidőszaki forgalma </t>
  </si>
  <si>
    <t>ZÁRÓ PÉNZKÉSZLET</t>
  </si>
  <si>
    <t>PÉNZESZKÖZÖK VÁLTOZÁSÁNAK BEMUTATÁSA 2023. év I. félév</t>
  </si>
  <si>
    <t>Egyéb működési bevételek - kamatbevétel</t>
  </si>
  <si>
    <t xml:space="preserve"> - nyári napközis tábor támogatása Göd</t>
  </si>
  <si>
    <t xml:space="preserve"> - nyári napközis tábor támogatása DÓHSZK</t>
  </si>
  <si>
    <t>3.sz. melléklet</t>
  </si>
  <si>
    <t>ÁLTALÁNOS TARTALÉKOK ÁLLOMÁNYA 2023. év</t>
  </si>
  <si>
    <t xml:space="preserve">     2022. évi maradvány</t>
  </si>
  <si>
    <t xml:space="preserve">     nyári táboroztatás támogatása</t>
  </si>
  <si>
    <t xml:space="preserve">     szúnyoggyérítés, kapcsolódó szakértői díj</t>
  </si>
  <si>
    <t>2023. I. félévi változások</t>
  </si>
  <si>
    <t>Dunakeszi Kistérség Társulása 2023. évi költségvetési mérlege I. félév</t>
  </si>
  <si>
    <t>Egyéb működési bevétel</t>
  </si>
  <si>
    <t xml:space="preserve">    reprezentációt terhelő adó megtérítése </t>
  </si>
  <si>
    <t xml:space="preserve">    reprezentációt terhelő adó megtérítése</t>
  </si>
  <si>
    <t>Összesen I-VI. hó</t>
  </si>
  <si>
    <t>I.hó</t>
  </si>
  <si>
    <t>II.hó</t>
  </si>
  <si>
    <t>III.hó</t>
  </si>
  <si>
    <t>IV.hó</t>
  </si>
  <si>
    <t>V.hó</t>
  </si>
  <si>
    <t>VI.hó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</si>
</sst>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  <numFmt numFmtId="167" formatCode="_-* #,##0.0\ _F_t_-;\-* #,##0.0\ _F_t_-;_-* &quot;-&quot;??\ _F_t_-;_-@_-"/>
    <numFmt numFmtId="168" formatCode="0.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  <numFmt numFmtId="173" formatCode="#,##0_ ;\-#,##0\ "/>
    <numFmt numFmtId="174" formatCode="yyyy/mm/dd;@"/>
    <numFmt numFmtId="175" formatCode="#,##0.000"/>
    <numFmt numFmtId="176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 CE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i/>
      <sz val="10"/>
      <name val="Times New Roman CE"/>
      <family val="0"/>
    </font>
    <font>
      <b/>
      <sz val="12"/>
      <name val="Times New Roman CE"/>
      <family val="0"/>
    </font>
    <font>
      <sz val="11"/>
      <name val="Times New Roman CE"/>
      <family val="0"/>
    </font>
    <font>
      <b/>
      <sz val="11"/>
      <name val="Times New Roman CE"/>
      <family val="1"/>
    </font>
    <font>
      <b/>
      <sz val="10"/>
      <name val="Times New Roman CE"/>
      <family val="0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319"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166" fontId="0" fillId="0" borderId="0" xfId="40" applyNumberFormat="1" applyFont="1" applyBorder="1" applyAlignment="1">
      <alignment/>
    </xf>
    <xf numFmtId="166" fontId="0" fillId="0" borderId="0" xfId="40" applyNumberFormat="1" applyFont="1" applyAlignment="1">
      <alignment/>
    </xf>
    <xf numFmtId="166" fontId="0" fillId="0" borderId="0" xfId="0" applyNumberFormat="1" applyBorder="1" applyAlignment="1">
      <alignment/>
    </xf>
    <xf numFmtId="166" fontId="58" fillId="0" borderId="0" xfId="40" applyNumberFormat="1" applyFont="1" applyBorder="1" applyAlignment="1">
      <alignment/>
    </xf>
    <xf numFmtId="0" fontId="62" fillId="0" borderId="0" xfId="0" applyFont="1" applyAlignment="1">
      <alignment/>
    </xf>
    <xf numFmtId="166" fontId="62" fillId="0" borderId="0" xfId="0" applyNumberFormat="1" applyFont="1" applyAlignment="1">
      <alignment/>
    </xf>
    <xf numFmtId="0" fontId="62" fillId="0" borderId="10" xfId="0" applyFont="1" applyBorder="1" applyAlignment="1">
      <alignment/>
    </xf>
    <xf numFmtId="6" fontId="62" fillId="0" borderId="0" xfId="0" applyNumberFormat="1" applyFont="1" applyAlignment="1">
      <alignment/>
    </xf>
    <xf numFmtId="3" fontId="63" fillId="0" borderId="10" xfId="0" applyNumberFormat="1" applyFont="1" applyBorder="1" applyAlignment="1">
      <alignment horizontal="right"/>
    </xf>
    <xf numFmtId="3" fontId="62" fillId="0" borderId="10" xfId="40" applyNumberFormat="1" applyFont="1" applyBorder="1" applyAlignment="1">
      <alignment horizontal="right"/>
    </xf>
    <xf numFmtId="0" fontId="62" fillId="0" borderId="0" xfId="0" applyFont="1" applyAlignment="1">
      <alignment horizontal="right"/>
    </xf>
    <xf numFmtId="3" fontId="62" fillId="0" borderId="10" xfId="0" applyNumberFormat="1" applyFont="1" applyBorder="1" applyAlignment="1">
      <alignment horizontal="right"/>
    </xf>
    <xf numFmtId="0" fontId="63" fillId="0" borderId="11" xfId="0" applyFont="1" applyBorder="1" applyAlignment="1">
      <alignment/>
    </xf>
    <xf numFmtId="3" fontId="63" fillId="0" borderId="12" xfId="0" applyNumberFormat="1" applyFont="1" applyBorder="1" applyAlignment="1">
      <alignment horizontal="right"/>
    </xf>
    <xf numFmtId="3" fontId="63" fillId="0" borderId="13" xfId="0" applyNumberFormat="1" applyFont="1" applyBorder="1" applyAlignment="1">
      <alignment horizontal="right"/>
    </xf>
    <xf numFmtId="0" fontId="62" fillId="0" borderId="14" xfId="0" applyFont="1" applyBorder="1" applyAlignment="1">
      <alignment/>
    </xf>
    <xf numFmtId="0" fontId="62" fillId="0" borderId="15" xfId="0" applyFont="1" applyBorder="1" applyAlignment="1">
      <alignment/>
    </xf>
    <xf numFmtId="0" fontId="63" fillId="0" borderId="16" xfId="0" applyFont="1" applyBorder="1" applyAlignment="1">
      <alignment/>
    </xf>
    <xf numFmtId="166" fontId="62" fillId="0" borderId="17" xfId="40" applyNumberFormat="1" applyFont="1" applyBorder="1" applyAlignment="1">
      <alignment/>
    </xf>
    <xf numFmtId="0" fontId="62" fillId="0" borderId="16" xfId="0" applyFont="1" applyBorder="1" applyAlignment="1">
      <alignment/>
    </xf>
    <xf numFmtId="0" fontId="62" fillId="0" borderId="17" xfId="0" applyFont="1" applyBorder="1" applyAlignment="1">
      <alignment/>
    </xf>
    <xf numFmtId="3" fontId="63" fillId="0" borderId="17" xfId="0" applyNumberFormat="1" applyFont="1" applyBorder="1" applyAlignment="1">
      <alignment horizontal="right"/>
    </xf>
    <xf numFmtId="0" fontId="6" fillId="0" borderId="16" xfId="0" applyFont="1" applyFill="1" applyBorder="1" applyAlignment="1">
      <alignment/>
    </xf>
    <xf numFmtId="3" fontId="62" fillId="0" borderId="17" xfId="0" applyNumberFormat="1" applyFont="1" applyBorder="1" applyAlignment="1">
      <alignment horizontal="right"/>
    </xf>
    <xf numFmtId="0" fontId="6" fillId="0" borderId="16" xfId="0" applyFont="1" applyFill="1" applyBorder="1" applyAlignment="1" quotePrefix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3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2" fillId="0" borderId="20" xfId="0" applyNumberFormat="1" applyFont="1" applyBorder="1" applyAlignment="1">
      <alignment horizontal="right"/>
    </xf>
    <xf numFmtId="3" fontId="62" fillId="0" borderId="21" xfId="0" applyNumberFormat="1" applyFont="1" applyBorder="1" applyAlignment="1">
      <alignment horizontal="right"/>
    </xf>
    <xf numFmtId="3" fontId="62" fillId="0" borderId="10" xfId="40" applyNumberFormat="1" applyFont="1" applyBorder="1" applyAlignment="1">
      <alignment/>
    </xf>
    <xf numFmtId="3" fontId="63" fillId="0" borderId="10" xfId="40" applyNumberFormat="1" applyFont="1" applyBorder="1" applyAlignment="1">
      <alignment/>
    </xf>
    <xf numFmtId="3" fontId="0" fillId="0" borderId="0" xfId="0" applyNumberForma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2" fillId="0" borderId="0" xfId="0" applyFont="1" applyBorder="1" applyAlignment="1">
      <alignment/>
    </xf>
    <xf numFmtId="3" fontId="62" fillId="0" borderId="0" xfId="40" applyNumberFormat="1" applyFont="1" applyBorder="1" applyAlignment="1">
      <alignment/>
    </xf>
    <xf numFmtId="165" fontId="62" fillId="0" borderId="22" xfId="40" applyFont="1" applyBorder="1" applyAlignment="1">
      <alignment/>
    </xf>
    <xf numFmtId="3" fontId="62" fillId="0" borderId="15" xfId="0" applyNumberFormat="1" applyFont="1" applyBorder="1" applyAlignment="1">
      <alignment/>
    </xf>
    <xf numFmtId="3" fontId="62" fillId="0" borderId="17" xfId="40" applyNumberFormat="1" applyFont="1" applyBorder="1" applyAlignment="1">
      <alignment/>
    </xf>
    <xf numFmtId="0" fontId="3" fillId="0" borderId="16" xfId="0" applyFont="1" applyBorder="1" applyAlignment="1">
      <alignment/>
    </xf>
    <xf numFmtId="3" fontId="63" fillId="0" borderId="17" xfId="40" applyNumberFormat="1" applyFont="1" applyBorder="1" applyAlignment="1">
      <alignment/>
    </xf>
    <xf numFmtId="0" fontId="63" fillId="0" borderId="18" xfId="0" applyFont="1" applyBorder="1" applyAlignment="1">
      <alignment/>
    </xf>
    <xf numFmtId="3" fontId="62" fillId="0" borderId="21" xfId="40" applyNumberFormat="1" applyFont="1" applyBorder="1" applyAlignment="1">
      <alignment/>
    </xf>
    <xf numFmtId="0" fontId="4" fillId="0" borderId="16" xfId="0" applyFont="1" applyBorder="1" applyAlignment="1" quotePrefix="1">
      <alignment/>
    </xf>
    <xf numFmtId="0" fontId="63" fillId="0" borderId="0" xfId="0" applyFont="1" applyAlignment="1">
      <alignment horizontal="center" vertical="center"/>
    </xf>
    <xf numFmtId="3" fontId="63" fillId="0" borderId="23" xfId="0" applyNumberFormat="1" applyFont="1" applyBorder="1" applyAlignment="1">
      <alignment/>
    </xf>
    <xf numFmtId="3" fontId="63" fillId="0" borderId="24" xfId="0" applyNumberFormat="1" applyFont="1" applyBorder="1" applyAlignment="1">
      <alignment/>
    </xf>
    <xf numFmtId="3" fontId="63" fillId="0" borderId="22" xfId="0" applyNumberFormat="1" applyFont="1" applyBorder="1" applyAlignment="1">
      <alignment/>
    </xf>
    <xf numFmtId="3" fontId="62" fillId="0" borderId="0" xfId="0" applyNumberFormat="1" applyFont="1" applyBorder="1" applyAlignment="1">
      <alignment/>
    </xf>
    <xf numFmtId="165" fontId="62" fillId="0" borderId="24" xfId="40" applyFont="1" applyBorder="1" applyAlignment="1">
      <alignment/>
    </xf>
    <xf numFmtId="0" fontId="10" fillId="0" borderId="0" xfId="58" applyFont="1">
      <alignment/>
      <protection/>
    </xf>
    <xf numFmtId="0" fontId="3" fillId="0" borderId="0" xfId="58" applyFont="1" applyAlignment="1">
      <alignment horizontal="center"/>
      <protection/>
    </xf>
    <xf numFmtId="0" fontId="10" fillId="0" borderId="0" xfId="58" applyFont="1" applyFill="1">
      <alignment/>
      <protection/>
    </xf>
    <xf numFmtId="0" fontId="11" fillId="0" borderId="0" xfId="58" applyFont="1">
      <alignment/>
      <protection/>
    </xf>
    <xf numFmtId="0" fontId="11" fillId="0" borderId="0" xfId="58" applyFont="1" applyAlignment="1">
      <alignment horizontal="right"/>
      <protection/>
    </xf>
    <xf numFmtId="14" fontId="3" fillId="0" borderId="22" xfId="58" applyNumberFormat="1" applyFont="1" applyFill="1" applyBorder="1" applyAlignment="1">
      <alignment horizontal="center" vertical="center" wrapText="1"/>
      <protection/>
    </xf>
    <xf numFmtId="0" fontId="9" fillId="0" borderId="14" xfId="58" applyFont="1" applyFill="1" applyBorder="1" applyAlignment="1">
      <alignment horizontal="left" wrapText="1"/>
      <protection/>
    </xf>
    <xf numFmtId="0" fontId="3" fillId="0" borderId="11" xfId="58" applyFont="1" applyBorder="1" applyAlignment="1">
      <alignment/>
      <protection/>
    </xf>
    <xf numFmtId="3" fontId="3" fillId="0" borderId="22" xfId="58" applyNumberFormat="1" applyFont="1" applyBorder="1" applyAlignment="1">
      <alignment horizontal="right"/>
      <protection/>
    </xf>
    <xf numFmtId="14" fontId="9" fillId="0" borderId="15" xfId="58" applyNumberFormat="1" applyFont="1" applyFill="1" applyBorder="1" applyAlignment="1">
      <alignment horizontal="center" wrapText="1"/>
      <protection/>
    </xf>
    <xf numFmtId="3" fontId="9" fillId="0" borderId="17" xfId="58" applyNumberFormat="1" applyFont="1" applyBorder="1" applyAlignment="1">
      <alignment horizontal="right"/>
      <protection/>
    </xf>
    <xf numFmtId="3" fontId="11" fillId="0" borderId="10" xfId="57" applyNumberFormat="1" applyFont="1" applyFill="1" applyBorder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2" fillId="0" borderId="0" xfId="0" applyFont="1" applyAlignment="1">
      <alignment horizontal="center"/>
    </xf>
    <xf numFmtId="3" fontId="11" fillId="0" borderId="23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2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3" fontId="11" fillId="0" borderId="10" xfId="0" applyNumberFormat="1" applyFont="1" applyBorder="1" applyAlignment="1">
      <alignment/>
    </xf>
    <xf numFmtId="3" fontId="11" fillId="0" borderId="25" xfId="57" applyNumberFormat="1" applyFont="1" applyFill="1" applyBorder="1">
      <alignment/>
      <protection/>
    </xf>
    <xf numFmtId="3" fontId="12" fillId="0" borderId="24" xfId="0" applyNumberFormat="1" applyFont="1" applyBorder="1" applyAlignment="1">
      <alignment/>
    </xf>
    <xf numFmtId="174" fontId="14" fillId="33" borderId="0" xfId="61" applyNumberFormat="1" applyFont="1" applyFill="1">
      <alignment/>
      <protection/>
    </xf>
    <xf numFmtId="0" fontId="2" fillId="33" borderId="0" xfId="61" applyFill="1" applyAlignment="1">
      <alignment horizontal="center"/>
      <protection/>
    </xf>
    <xf numFmtId="0" fontId="15" fillId="33" borderId="0" xfId="61" applyFont="1" applyFill="1">
      <alignment/>
      <protection/>
    </xf>
    <xf numFmtId="0" fontId="15" fillId="33" borderId="0" xfId="61" applyFont="1" applyFill="1" applyBorder="1">
      <alignment/>
      <protection/>
    </xf>
    <xf numFmtId="0" fontId="5" fillId="33" borderId="0" xfId="0" applyFont="1" applyFill="1" applyBorder="1" applyAlignment="1">
      <alignment horizontal="right"/>
    </xf>
    <xf numFmtId="0" fontId="15" fillId="0" borderId="0" xfId="61" applyFont="1">
      <alignment/>
      <protection/>
    </xf>
    <xf numFmtId="0" fontId="15" fillId="33" borderId="0" xfId="0" applyFont="1" applyFill="1" applyBorder="1" applyAlignment="1">
      <alignment horizontal="right"/>
    </xf>
    <xf numFmtId="0" fontId="18" fillId="33" borderId="24" xfId="61" applyFont="1" applyFill="1" applyBorder="1" applyAlignment="1">
      <alignment horizontal="center" vertical="center"/>
      <protection/>
    </xf>
    <xf numFmtId="0" fontId="18" fillId="0" borderId="24" xfId="61" applyFont="1" applyFill="1" applyBorder="1" applyAlignment="1">
      <alignment horizontal="center" vertical="center" wrapText="1"/>
      <protection/>
    </xf>
    <xf numFmtId="0" fontId="18" fillId="0" borderId="22" xfId="61" applyFont="1" applyFill="1" applyBorder="1" applyAlignment="1">
      <alignment horizontal="center" vertical="center" wrapText="1"/>
      <protection/>
    </xf>
    <xf numFmtId="0" fontId="18" fillId="0" borderId="0" xfId="61" applyFont="1">
      <alignment/>
      <protection/>
    </xf>
    <xf numFmtId="0" fontId="19" fillId="33" borderId="0" xfId="61" applyFont="1" applyFill="1" applyBorder="1" applyAlignment="1">
      <alignment vertical="center" wrapText="1"/>
      <protection/>
    </xf>
    <xf numFmtId="0" fontId="19" fillId="33" borderId="10" xfId="61" applyFont="1" applyFill="1" applyBorder="1" applyAlignment="1">
      <alignment horizontal="left" wrapText="1"/>
      <protection/>
    </xf>
    <xf numFmtId="165" fontId="19" fillId="0" borderId="10" xfId="40" applyFont="1" applyFill="1" applyBorder="1" applyAlignment="1" applyProtection="1">
      <alignment horizontal="right"/>
      <protection hidden="1"/>
    </xf>
    <xf numFmtId="0" fontId="19" fillId="0" borderId="10" xfId="61" applyFont="1" applyFill="1" applyBorder="1" applyAlignment="1">
      <alignment horizontal="left" wrapText="1"/>
      <protection/>
    </xf>
    <xf numFmtId="3" fontId="19" fillId="0" borderId="10" xfId="61" applyNumberFormat="1" applyFont="1" applyFill="1" applyBorder="1" applyAlignment="1" applyProtection="1">
      <alignment horizontal="right"/>
      <protection hidden="1"/>
    </xf>
    <xf numFmtId="0" fontId="15" fillId="0" borderId="0" xfId="61" applyFont="1" applyFill="1">
      <alignment/>
      <protection/>
    </xf>
    <xf numFmtId="0" fontId="19" fillId="0" borderId="10" xfId="61" applyFont="1" applyFill="1" applyBorder="1" applyAlignment="1">
      <alignment horizontal="left"/>
      <protection/>
    </xf>
    <xf numFmtId="0" fontId="19" fillId="0" borderId="10" xfId="61" applyFont="1" applyFill="1" applyBorder="1" applyAlignment="1">
      <alignment horizontal="left" wrapText="1"/>
      <protection/>
    </xf>
    <xf numFmtId="0" fontId="20" fillId="0" borderId="10" xfId="61" applyFont="1" applyFill="1" applyBorder="1" applyAlignment="1">
      <alignment horizontal="left"/>
      <protection/>
    </xf>
    <xf numFmtId="3" fontId="20" fillId="0" borderId="10" xfId="61" applyNumberFormat="1" applyFont="1" applyFill="1" applyBorder="1" applyAlignment="1">
      <alignment horizontal="right"/>
      <protection/>
    </xf>
    <xf numFmtId="0" fontId="15" fillId="0" borderId="0" xfId="61" applyFont="1" applyFill="1" applyAlignment="1">
      <alignment horizontal="left"/>
      <protection/>
    </xf>
    <xf numFmtId="3" fontId="19" fillId="0" borderId="10" xfId="61" applyNumberFormat="1" applyFont="1" applyFill="1" applyBorder="1" applyAlignment="1" applyProtection="1">
      <alignment horizontal="right"/>
      <protection locked="0"/>
    </xf>
    <xf numFmtId="3" fontId="19" fillId="0" borderId="10" xfId="61" applyNumberFormat="1" applyFont="1" applyFill="1" applyBorder="1" applyAlignment="1">
      <alignment horizontal="right"/>
      <protection/>
    </xf>
    <xf numFmtId="165" fontId="19" fillId="0" borderId="10" xfId="40" applyFont="1" applyFill="1" applyBorder="1" applyAlignment="1" applyProtection="1">
      <alignment horizontal="right"/>
      <protection locked="0"/>
    </xf>
    <xf numFmtId="3" fontId="20" fillId="0" borderId="10" xfId="61" applyNumberFormat="1" applyFont="1" applyFill="1" applyBorder="1" applyAlignment="1" applyProtection="1">
      <alignment horizontal="right"/>
      <protection locked="0"/>
    </xf>
    <xf numFmtId="0" fontId="15" fillId="0" borderId="0" xfId="61" applyFont="1" applyFill="1" applyAlignment="1">
      <alignment horizontal="center" vertical="center"/>
      <protection/>
    </xf>
    <xf numFmtId="0" fontId="19" fillId="0" borderId="10" xfId="61" applyFont="1" applyFill="1" applyBorder="1" applyAlignment="1">
      <alignment horizontal="left"/>
      <protection/>
    </xf>
    <xf numFmtId="0" fontId="20" fillId="0" borderId="24" xfId="61" applyFont="1" applyFill="1" applyBorder="1" applyAlignment="1">
      <alignment horizontal="left"/>
      <protection/>
    </xf>
    <xf numFmtId="0" fontId="21" fillId="0" borderId="0" xfId="61" applyFont="1">
      <alignment/>
      <protection/>
    </xf>
    <xf numFmtId="3" fontId="21" fillId="33" borderId="0" xfId="61" applyNumberFormat="1" applyFont="1" applyFill="1">
      <alignment/>
      <protection/>
    </xf>
    <xf numFmtId="165" fontId="21" fillId="33" borderId="0" xfId="40" applyFont="1" applyFill="1" applyAlignment="1">
      <alignment/>
    </xf>
    <xf numFmtId="3" fontId="15" fillId="33" borderId="0" xfId="61" applyNumberFormat="1" applyFont="1" applyFill="1">
      <alignment/>
      <protection/>
    </xf>
    <xf numFmtId="166" fontId="0" fillId="0" borderId="0" xfId="40" applyNumberFormat="1" applyFont="1" applyAlignment="1">
      <alignment/>
    </xf>
    <xf numFmtId="166" fontId="63" fillId="0" borderId="0" xfId="40" applyNumberFormat="1" applyFont="1" applyAlignment="1">
      <alignment horizontal="center" vertical="center"/>
    </xf>
    <xf numFmtId="166" fontId="0" fillId="0" borderId="0" xfId="40" applyNumberFormat="1" applyFont="1" applyBorder="1" applyAlignment="1">
      <alignment/>
    </xf>
    <xf numFmtId="3" fontId="63" fillId="0" borderId="10" xfId="0" applyNumberFormat="1" applyFont="1" applyFill="1" applyBorder="1" applyAlignment="1">
      <alignment horizontal="right"/>
    </xf>
    <xf numFmtId="3" fontId="63" fillId="0" borderId="17" xfId="0" applyNumberFormat="1" applyFont="1" applyFill="1" applyBorder="1" applyAlignment="1">
      <alignment horizontal="right"/>
    </xf>
    <xf numFmtId="3" fontId="62" fillId="0" borderId="17" xfId="40" applyNumberFormat="1" applyFont="1" applyFill="1" applyBorder="1" applyAlignment="1">
      <alignment/>
    </xf>
    <xf numFmtId="3" fontId="63" fillId="0" borderId="10" xfId="40" applyNumberFormat="1" applyFont="1" applyFill="1" applyBorder="1" applyAlignment="1">
      <alignment/>
    </xf>
    <xf numFmtId="3" fontId="62" fillId="0" borderId="10" xfId="40" applyNumberFormat="1" applyFont="1" applyFill="1" applyBorder="1" applyAlignment="1">
      <alignment/>
    </xf>
    <xf numFmtId="3" fontId="63" fillId="0" borderId="25" xfId="40" applyNumberFormat="1" applyFont="1" applyFill="1" applyBorder="1" applyAlignment="1">
      <alignment/>
    </xf>
    <xf numFmtId="3" fontId="19" fillId="0" borderId="14" xfId="61" applyNumberFormat="1" applyFont="1" applyFill="1" applyBorder="1" applyAlignment="1" applyProtection="1">
      <alignment horizontal="right"/>
      <protection hidden="1"/>
    </xf>
    <xf numFmtId="0" fontId="19" fillId="33" borderId="19" xfId="61" applyFont="1" applyFill="1" applyBorder="1" applyAlignment="1">
      <alignment horizontal="left" wrapText="1"/>
      <protection/>
    </xf>
    <xf numFmtId="3" fontId="19" fillId="0" borderId="19" xfId="61" applyNumberFormat="1" applyFont="1" applyFill="1" applyBorder="1" applyAlignment="1" applyProtection="1">
      <alignment horizontal="right"/>
      <protection hidden="1"/>
    </xf>
    <xf numFmtId="3" fontId="19" fillId="33" borderId="15" xfId="61" applyNumberFormat="1" applyFont="1" applyFill="1" applyBorder="1" applyAlignment="1">
      <alignment horizontal="right" wrapText="1"/>
      <protection/>
    </xf>
    <xf numFmtId="165" fontId="19" fillId="0" borderId="16" xfId="40" applyFont="1" applyFill="1" applyBorder="1" applyAlignment="1" applyProtection="1">
      <alignment horizontal="right"/>
      <protection hidden="1"/>
    </xf>
    <xf numFmtId="3" fontId="19" fillId="0" borderId="16" xfId="61" applyNumberFormat="1" applyFont="1" applyFill="1" applyBorder="1" applyAlignment="1" applyProtection="1">
      <alignment horizontal="right"/>
      <protection hidden="1"/>
    </xf>
    <xf numFmtId="3" fontId="19" fillId="0" borderId="17" xfId="61" applyNumberFormat="1" applyFont="1" applyFill="1" applyBorder="1" applyAlignment="1">
      <alignment horizontal="right" wrapText="1"/>
      <protection/>
    </xf>
    <xf numFmtId="3" fontId="20" fillId="0" borderId="16" xfId="61" applyNumberFormat="1" applyFont="1" applyFill="1" applyBorder="1" applyAlignment="1">
      <alignment horizontal="right"/>
      <protection/>
    </xf>
    <xf numFmtId="3" fontId="19" fillId="0" borderId="16" xfId="61" applyNumberFormat="1" applyFont="1" applyFill="1" applyBorder="1" applyAlignment="1" applyProtection="1">
      <alignment horizontal="right"/>
      <protection locked="0"/>
    </xf>
    <xf numFmtId="3" fontId="19" fillId="0" borderId="16" xfId="61" applyNumberFormat="1" applyFont="1" applyFill="1" applyBorder="1" applyAlignment="1">
      <alignment horizontal="right"/>
      <protection/>
    </xf>
    <xf numFmtId="3" fontId="20" fillId="0" borderId="16" xfId="61" applyNumberFormat="1" applyFont="1" applyFill="1" applyBorder="1" applyAlignment="1" applyProtection="1">
      <alignment horizontal="right"/>
      <protection locked="0"/>
    </xf>
    <xf numFmtId="3" fontId="19" fillId="0" borderId="17" xfId="61" applyNumberFormat="1" applyFont="1" applyFill="1" applyBorder="1" applyAlignment="1">
      <alignment horizontal="right"/>
      <protection/>
    </xf>
    <xf numFmtId="3" fontId="20" fillId="0" borderId="11" xfId="61" applyNumberFormat="1" applyFont="1" applyFill="1" applyBorder="1" applyAlignment="1">
      <alignment horizontal="right"/>
      <protection/>
    </xf>
    <xf numFmtId="3" fontId="20" fillId="0" borderId="24" xfId="61" applyNumberFormat="1" applyFont="1" applyFill="1" applyBorder="1" applyAlignment="1">
      <alignment horizontal="right"/>
      <protection/>
    </xf>
    <xf numFmtId="0" fontId="21" fillId="0" borderId="0" xfId="61" applyFont="1" applyBorder="1">
      <alignment/>
      <protection/>
    </xf>
    <xf numFmtId="3" fontId="19" fillId="33" borderId="0" xfId="61" applyNumberFormat="1" applyFont="1" applyFill="1" applyBorder="1" applyAlignment="1">
      <alignment horizontal="right" wrapText="1"/>
      <protection/>
    </xf>
    <xf numFmtId="0" fontId="15" fillId="0" borderId="0" xfId="61" applyFont="1" applyBorder="1">
      <alignment/>
      <protection/>
    </xf>
    <xf numFmtId="3" fontId="15" fillId="0" borderId="0" xfId="61" applyNumberFormat="1" applyFont="1" applyBorder="1">
      <alignment/>
      <protection/>
    </xf>
    <xf numFmtId="165" fontId="20" fillId="0" borderId="17" xfId="40" applyFont="1" applyFill="1" applyBorder="1" applyAlignment="1">
      <alignment horizontal="right"/>
    </xf>
    <xf numFmtId="165" fontId="20" fillId="0" borderId="10" xfId="40" applyFont="1" applyFill="1" applyBorder="1" applyAlignment="1">
      <alignment horizontal="right"/>
    </xf>
    <xf numFmtId="166" fontId="10" fillId="0" borderId="0" xfId="40" applyNumberFormat="1" applyFont="1" applyAlignment="1">
      <alignment/>
    </xf>
    <xf numFmtId="166" fontId="10" fillId="0" borderId="0" xfId="40" applyNumberFormat="1" applyFont="1" applyFill="1" applyAlignment="1">
      <alignment/>
    </xf>
    <xf numFmtId="3" fontId="66" fillId="0" borderId="10" xfId="0" applyNumberFormat="1" applyFont="1" applyBorder="1" applyAlignment="1">
      <alignment/>
    </xf>
    <xf numFmtId="0" fontId="65" fillId="0" borderId="0" xfId="0" applyFont="1" applyAlignment="1">
      <alignment horizontal="center"/>
    </xf>
    <xf numFmtId="0" fontId="63" fillId="0" borderId="20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2" fillId="0" borderId="27" xfId="0" applyFont="1" applyBorder="1" applyAlignment="1">
      <alignment/>
    </xf>
    <xf numFmtId="2" fontId="63" fillId="0" borderId="20" xfId="0" applyNumberFormat="1" applyFont="1" applyBorder="1" applyAlignment="1">
      <alignment horizontal="center" vertical="center" wrapText="1"/>
    </xf>
    <xf numFmtId="2" fontId="63" fillId="0" borderId="21" xfId="0" applyNumberFormat="1" applyFont="1" applyBorder="1" applyAlignment="1">
      <alignment horizontal="center" vertical="center" wrapText="1"/>
    </xf>
    <xf numFmtId="3" fontId="62" fillId="0" borderId="19" xfId="0" applyNumberFormat="1" applyFont="1" applyBorder="1" applyAlignment="1">
      <alignment/>
    </xf>
    <xf numFmtId="3" fontId="62" fillId="0" borderId="20" xfId="40" applyNumberFormat="1" applyFont="1" applyBorder="1" applyAlignment="1">
      <alignment/>
    </xf>
    <xf numFmtId="3" fontId="63" fillId="0" borderId="24" xfId="40" applyNumberFormat="1" applyFont="1" applyBorder="1" applyAlignment="1">
      <alignment/>
    </xf>
    <xf numFmtId="3" fontId="63" fillId="0" borderId="15" xfId="0" applyNumberFormat="1" applyFont="1" applyBorder="1" applyAlignment="1">
      <alignment/>
    </xf>
    <xf numFmtId="3" fontId="63" fillId="0" borderId="17" xfId="40" applyNumberFormat="1" applyFont="1" applyFill="1" applyBorder="1" applyAlignment="1">
      <alignment/>
    </xf>
    <xf numFmtId="0" fontId="11" fillId="0" borderId="20" xfId="0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left" wrapText="1"/>
    </xf>
    <xf numFmtId="3" fontId="12" fillId="0" borderId="17" xfId="0" applyNumberFormat="1" applyFont="1" applyBorder="1" applyAlignment="1">
      <alignment horizontal="right" wrapText="1"/>
    </xf>
    <xf numFmtId="0" fontId="11" fillId="0" borderId="16" xfId="0" applyFont="1" applyBorder="1" applyAlignment="1">
      <alignment horizontal="left" wrapText="1"/>
    </xf>
    <xf numFmtId="3" fontId="11" fillId="0" borderId="17" xfId="0" applyNumberFormat="1" applyFont="1" applyBorder="1" applyAlignment="1">
      <alignment horizontal="right" wrapText="1"/>
    </xf>
    <xf numFmtId="165" fontId="11" fillId="0" borderId="17" xfId="40" applyFont="1" applyBorder="1" applyAlignment="1">
      <alignment horizontal="right" wrapText="1"/>
    </xf>
    <xf numFmtId="0" fontId="12" fillId="0" borderId="18" xfId="0" applyFont="1" applyBorder="1" applyAlignment="1">
      <alignment horizontal="left" wrapText="1"/>
    </xf>
    <xf numFmtId="3" fontId="12" fillId="0" borderId="21" xfId="0" applyNumberFormat="1" applyFont="1" applyBorder="1" applyAlignment="1">
      <alignment horizontal="right" wrapText="1"/>
    </xf>
    <xf numFmtId="176" fontId="63" fillId="0" borderId="10" xfId="0" applyNumberFormat="1" applyFont="1" applyBorder="1" applyAlignment="1">
      <alignment horizontal="right"/>
    </xf>
    <xf numFmtId="176" fontId="63" fillId="0" borderId="12" xfId="0" applyNumberFormat="1" applyFont="1" applyBorder="1" applyAlignment="1">
      <alignment horizontal="right"/>
    </xf>
    <xf numFmtId="176" fontId="62" fillId="0" borderId="10" xfId="0" applyNumberFormat="1" applyFont="1" applyBorder="1" applyAlignment="1">
      <alignment horizontal="right"/>
    </xf>
    <xf numFmtId="176" fontId="62" fillId="0" borderId="10" xfId="40" applyNumberFormat="1" applyFont="1" applyBorder="1" applyAlignment="1">
      <alignment horizontal="right"/>
    </xf>
    <xf numFmtId="3" fontId="63" fillId="0" borderId="10" xfId="40" applyNumberFormat="1" applyFont="1" applyBorder="1" applyAlignment="1">
      <alignment horizontal="right"/>
    </xf>
    <xf numFmtId="176" fontId="62" fillId="0" borderId="17" xfId="40" applyNumberFormat="1" applyFont="1" applyFill="1" applyBorder="1" applyAlignment="1">
      <alignment/>
    </xf>
    <xf numFmtId="176" fontId="63" fillId="0" borderId="17" xfId="40" applyNumberFormat="1" applyFont="1" applyBorder="1" applyAlignment="1">
      <alignment/>
    </xf>
    <xf numFmtId="176" fontId="63" fillId="0" borderId="22" xfId="40" applyNumberFormat="1" applyFont="1" applyBorder="1" applyAlignment="1">
      <alignment/>
    </xf>
    <xf numFmtId="3" fontId="62" fillId="0" borderId="28" xfId="40" applyNumberFormat="1" applyFont="1" applyFill="1" applyBorder="1" applyAlignment="1">
      <alignment/>
    </xf>
    <xf numFmtId="3" fontId="62" fillId="0" borderId="25" xfId="40" applyNumberFormat="1" applyFont="1" applyFill="1" applyBorder="1" applyAlignment="1">
      <alignment/>
    </xf>
    <xf numFmtId="3" fontId="62" fillId="0" borderId="29" xfId="40" applyNumberFormat="1" applyFont="1" applyFill="1" applyBorder="1" applyAlignment="1">
      <alignment/>
    </xf>
    <xf numFmtId="0" fontId="4" fillId="0" borderId="30" xfId="0" applyFont="1" applyBorder="1" applyAlignment="1" quotePrefix="1">
      <alignment/>
    </xf>
    <xf numFmtId="176" fontId="63" fillId="0" borderId="10" xfId="40" applyNumberFormat="1" applyFont="1" applyFill="1" applyBorder="1" applyAlignment="1">
      <alignment/>
    </xf>
    <xf numFmtId="176" fontId="62" fillId="0" borderId="10" xfId="40" applyNumberFormat="1" applyFont="1" applyFill="1" applyBorder="1" applyAlignment="1">
      <alignment/>
    </xf>
    <xf numFmtId="176" fontId="63" fillId="0" borderId="24" xfId="0" applyNumberFormat="1" applyFont="1" applyBorder="1" applyAlignment="1">
      <alignment/>
    </xf>
    <xf numFmtId="176" fontId="62" fillId="0" borderId="25" xfId="40" applyNumberFormat="1" applyFont="1" applyFill="1" applyBorder="1" applyAlignment="1">
      <alignment/>
    </xf>
    <xf numFmtId="165" fontId="63" fillId="0" borderId="10" xfId="40" applyFont="1" applyFill="1" applyBorder="1" applyAlignment="1">
      <alignment/>
    </xf>
    <xf numFmtId="165" fontId="62" fillId="0" borderId="10" xfId="40" applyFont="1" applyFill="1" applyBorder="1" applyAlignment="1">
      <alignment/>
    </xf>
    <xf numFmtId="165" fontId="63" fillId="0" borderId="25" xfId="40" applyFont="1" applyFill="1" applyBorder="1" applyAlignment="1">
      <alignment/>
    </xf>
    <xf numFmtId="165" fontId="62" fillId="0" borderId="25" xfId="40" applyFont="1" applyFill="1" applyBorder="1" applyAlignment="1">
      <alignment/>
    </xf>
    <xf numFmtId="165" fontId="63" fillId="0" borderId="29" xfId="40" applyFont="1" applyFill="1" applyBorder="1" applyAlignment="1">
      <alignment/>
    </xf>
    <xf numFmtId="165" fontId="62" fillId="0" borderId="17" xfId="40" applyFont="1" applyFill="1" applyBorder="1" applyAlignment="1">
      <alignment/>
    </xf>
    <xf numFmtId="165" fontId="63" fillId="0" borderId="17" xfId="40" applyFont="1" applyFill="1" applyBorder="1" applyAlignment="1">
      <alignment/>
    </xf>
    <xf numFmtId="176" fontId="63" fillId="0" borderId="25" xfId="40" applyNumberFormat="1" applyFont="1" applyFill="1" applyBorder="1" applyAlignment="1">
      <alignment/>
    </xf>
    <xf numFmtId="166" fontId="0" fillId="0" borderId="0" xfId="40" applyNumberFormat="1" applyFont="1" applyAlignment="1">
      <alignment/>
    </xf>
    <xf numFmtId="0" fontId="63" fillId="0" borderId="27" xfId="0" applyFont="1" applyBorder="1" applyAlignment="1">
      <alignment/>
    </xf>
    <xf numFmtId="0" fontId="4" fillId="0" borderId="16" xfId="0" applyFont="1" applyBorder="1" applyAlignment="1">
      <alignment/>
    </xf>
    <xf numFmtId="0" fontId="63" fillId="0" borderId="31" xfId="0" applyFont="1" applyBorder="1" applyAlignment="1">
      <alignment/>
    </xf>
    <xf numFmtId="0" fontId="62" fillId="0" borderId="32" xfId="0" applyFont="1" applyBorder="1" applyAlignment="1">
      <alignment/>
    </xf>
    <xf numFmtId="3" fontId="62" fillId="0" borderId="33" xfId="0" applyNumberFormat="1" applyFont="1" applyBorder="1" applyAlignment="1">
      <alignment/>
    </xf>
    <xf numFmtId="14" fontId="3" fillId="0" borderId="24" xfId="58" applyNumberFormat="1" applyFont="1" applyFill="1" applyBorder="1" applyAlignment="1">
      <alignment horizontal="center" vertical="center" wrapText="1"/>
      <protection/>
    </xf>
    <xf numFmtId="14" fontId="9" fillId="0" borderId="19" xfId="58" applyNumberFormat="1" applyFont="1" applyFill="1" applyBorder="1" applyAlignment="1">
      <alignment horizontal="center" wrapText="1"/>
      <protection/>
    </xf>
    <xf numFmtId="3" fontId="9" fillId="0" borderId="10" xfId="58" applyNumberFormat="1" applyFont="1" applyBorder="1" applyAlignment="1">
      <alignment horizontal="right"/>
      <protection/>
    </xf>
    <xf numFmtId="3" fontId="3" fillId="0" borderId="24" xfId="58" applyNumberFormat="1" applyFont="1" applyBorder="1" applyAlignment="1">
      <alignment horizontal="right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0" fontId="3" fillId="0" borderId="16" xfId="58" applyFont="1" applyFill="1" applyBorder="1" applyAlignment="1">
      <alignment horizontal="left" wrapText="1"/>
      <protection/>
    </xf>
    <xf numFmtId="3" fontId="3" fillId="0" borderId="10" xfId="58" applyNumberFormat="1" applyFont="1" applyBorder="1" applyAlignment="1">
      <alignment horizontal="right"/>
      <protection/>
    </xf>
    <xf numFmtId="3" fontId="3" fillId="0" borderId="17" xfId="58" applyNumberFormat="1" applyFont="1" applyBorder="1" applyAlignment="1">
      <alignment horizontal="right"/>
      <protection/>
    </xf>
    <xf numFmtId="0" fontId="4" fillId="0" borderId="16" xfId="58" applyFont="1" applyFill="1" applyBorder="1" applyAlignment="1">
      <alignment horizontal="left" wrapText="1"/>
      <protection/>
    </xf>
    <xf numFmtId="3" fontId="22" fillId="0" borderId="10" xfId="58" applyNumberFormat="1" applyFont="1" applyBorder="1" applyAlignment="1">
      <alignment horizontal="right"/>
      <protection/>
    </xf>
    <xf numFmtId="3" fontId="4" fillId="0" borderId="10" xfId="58" applyNumberFormat="1" applyFont="1" applyBorder="1" applyAlignment="1">
      <alignment horizontal="right"/>
      <protection/>
    </xf>
    <xf numFmtId="3" fontId="22" fillId="0" borderId="17" xfId="58" applyNumberFormat="1" applyFont="1" applyBorder="1" applyAlignment="1">
      <alignment horizontal="right"/>
      <protection/>
    </xf>
    <xf numFmtId="3" fontId="4" fillId="0" borderId="17" xfId="58" applyNumberFormat="1" applyFont="1" applyBorder="1" applyAlignment="1">
      <alignment horizontal="right"/>
      <protection/>
    </xf>
    <xf numFmtId="0" fontId="4" fillId="0" borderId="18" xfId="58" applyFont="1" applyFill="1" applyBorder="1" applyAlignment="1">
      <alignment horizontal="left" wrapText="1"/>
      <protection/>
    </xf>
    <xf numFmtId="3" fontId="9" fillId="0" borderId="20" xfId="58" applyNumberFormat="1" applyFont="1" applyBorder="1" applyAlignment="1">
      <alignment horizontal="right"/>
      <protection/>
    </xf>
    <xf numFmtId="3" fontId="4" fillId="0" borderId="20" xfId="58" applyNumberFormat="1" applyFont="1" applyBorder="1" applyAlignment="1">
      <alignment horizontal="right"/>
      <protection/>
    </xf>
    <xf numFmtId="3" fontId="9" fillId="0" borderId="21" xfId="58" applyNumberFormat="1" applyFont="1" applyBorder="1" applyAlignment="1">
      <alignment horizontal="right"/>
      <protection/>
    </xf>
    <xf numFmtId="3" fontId="19" fillId="33" borderId="19" xfId="61" applyNumberFormat="1" applyFont="1" applyFill="1" applyBorder="1" applyAlignment="1">
      <alignment horizontal="right" wrapText="1"/>
      <protection/>
    </xf>
    <xf numFmtId="3" fontId="19" fillId="33" borderId="10" xfId="61" applyNumberFormat="1" applyFont="1" applyFill="1" applyBorder="1" applyAlignment="1">
      <alignment horizontal="right" wrapText="1"/>
      <protection/>
    </xf>
    <xf numFmtId="3" fontId="19" fillId="0" borderId="10" xfId="61" applyNumberFormat="1" applyFont="1" applyFill="1" applyBorder="1" applyAlignment="1">
      <alignment horizontal="right" wrapText="1"/>
      <protection/>
    </xf>
    <xf numFmtId="3" fontId="20" fillId="0" borderId="10" xfId="61" applyNumberFormat="1" applyFont="1" applyFill="1" applyBorder="1" applyAlignment="1">
      <alignment horizontal="right"/>
      <protection/>
    </xf>
    <xf numFmtId="165" fontId="20" fillId="0" borderId="10" xfId="40" applyFont="1" applyFill="1" applyBorder="1" applyAlignment="1">
      <alignment horizontal="right"/>
    </xf>
    <xf numFmtId="0" fontId="20" fillId="0" borderId="20" xfId="61" applyFont="1" applyFill="1" applyBorder="1" applyAlignment="1">
      <alignment horizontal="left"/>
      <protection/>
    </xf>
    <xf numFmtId="165" fontId="20" fillId="0" borderId="20" xfId="40" applyFont="1" applyFill="1" applyBorder="1" applyAlignment="1">
      <alignment horizontal="right"/>
    </xf>
    <xf numFmtId="165" fontId="20" fillId="0" borderId="21" xfId="40" applyFont="1" applyFill="1" applyBorder="1" applyAlignment="1">
      <alignment horizontal="right"/>
    </xf>
    <xf numFmtId="165" fontId="19" fillId="0" borderId="17" xfId="40" applyFont="1" applyFill="1" applyBorder="1" applyAlignment="1" applyProtection="1">
      <alignment horizontal="right"/>
      <protection locked="0"/>
    </xf>
    <xf numFmtId="3" fontId="20" fillId="0" borderId="24" xfId="61" applyNumberFormat="1" applyFont="1" applyFill="1" applyBorder="1" applyAlignment="1">
      <alignment horizontal="right"/>
      <protection/>
    </xf>
    <xf numFmtId="176" fontId="19" fillId="33" borderId="17" xfId="61" applyNumberFormat="1" applyFont="1" applyFill="1" applyBorder="1" applyAlignment="1">
      <alignment horizontal="right" wrapText="1"/>
      <protection/>
    </xf>
    <xf numFmtId="176" fontId="20" fillId="0" borderId="17" xfId="61" applyNumberFormat="1" applyFont="1" applyFill="1" applyBorder="1" applyAlignment="1">
      <alignment horizontal="right"/>
      <protection/>
    </xf>
    <xf numFmtId="176" fontId="20" fillId="0" borderId="22" xfId="61" applyNumberFormat="1" applyFont="1" applyFill="1" applyBorder="1" applyAlignment="1">
      <alignment horizontal="right"/>
      <protection/>
    </xf>
    <xf numFmtId="176" fontId="19" fillId="0" borderId="19" xfId="61" applyNumberFormat="1" applyFont="1" applyFill="1" applyBorder="1" applyAlignment="1" applyProtection="1">
      <alignment horizontal="right"/>
      <protection hidden="1"/>
    </xf>
    <xf numFmtId="176" fontId="20" fillId="0" borderId="10" xfId="61" applyNumberFormat="1" applyFont="1" applyFill="1" applyBorder="1" applyAlignment="1">
      <alignment horizontal="right"/>
      <protection/>
    </xf>
    <xf numFmtId="176" fontId="19" fillId="0" borderId="10" xfId="61" applyNumberFormat="1" applyFont="1" applyFill="1" applyBorder="1" applyAlignment="1">
      <alignment horizontal="right"/>
      <protection/>
    </xf>
    <xf numFmtId="176" fontId="20" fillId="0" borderId="24" xfId="61" applyNumberFormat="1" applyFont="1" applyFill="1" applyBorder="1" applyAlignment="1">
      <alignment horizontal="right"/>
      <protection/>
    </xf>
    <xf numFmtId="173" fontId="21" fillId="33" borderId="0" xfId="40" applyNumberFormat="1" applyFont="1" applyFill="1" applyAlignment="1">
      <alignment/>
    </xf>
    <xf numFmtId="165" fontId="11" fillId="0" borderId="0" xfId="40" applyFont="1" applyAlignment="1">
      <alignment/>
    </xf>
    <xf numFmtId="0" fontId="12" fillId="0" borderId="34" xfId="0" applyFont="1" applyBorder="1" applyAlignment="1">
      <alignment/>
    </xf>
    <xf numFmtId="0" fontId="11" fillId="0" borderId="30" xfId="0" applyFont="1" applyBorder="1" applyAlignment="1">
      <alignment/>
    </xf>
    <xf numFmtId="0" fontId="13" fillId="0" borderId="30" xfId="0" applyFont="1" applyBorder="1" applyAlignment="1">
      <alignment/>
    </xf>
    <xf numFmtId="0" fontId="6" fillId="0" borderId="30" xfId="0" applyFont="1" applyBorder="1" applyAlignment="1">
      <alignment/>
    </xf>
    <xf numFmtId="0" fontId="12" fillId="0" borderId="30" xfId="0" applyFont="1" applyBorder="1" applyAlignment="1">
      <alignment/>
    </xf>
    <xf numFmtId="0" fontId="62" fillId="0" borderId="30" xfId="0" applyFont="1" applyBorder="1" applyAlignment="1">
      <alignment/>
    </xf>
    <xf numFmtId="0" fontId="62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1" fillId="0" borderId="37" xfId="0" applyFont="1" applyBorder="1" applyAlignment="1">
      <alignment horizontal="center"/>
    </xf>
    <xf numFmtId="3" fontId="11" fillId="0" borderId="38" xfId="0" applyNumberFormat="1" applyFont="1" applyBorder="1" applyAlignment="1">
      <alignment/>
    </xf>
    <xf numFmtId="3" fontId="11" fillId="0" borderId="39" xfId="57" applyNumberFormat="1" applyFont="1" applyFill="1" applyBorder="1">
      <alignment/>
      <protection/>
    </xf>
    <xf numFmtId="3" fontId="12" fillId="0" borderId="39" xfId="0" applyNumberFormat="1" applyFont="1" applyBorder="1" applyAlignment="1">
      <alignment/>
    </xf>
    <xf numFmtId="3" fontId="11" fillId="0" borderId="39" xfId="0" applyNumberFormat="1" applyFont="1" applyBorder="1" applyAlignment="1">
      <alignment/>
    </xf>
    <xf numFmtId="3" fontId="11" fillId="0" borderId="40" xfId="57" applyNumberFormat="1" applyFont="1" applyFill="1" applyBorder="1">
      <alignment/>
      <protection/>
    </xf>
    <xf numFmtId="3" fontId="12" fillId="0" borderId="12" xfId="0" applyNumberFormat="1" applyFont="1" applyBorder="1" applyAlignment="1">
      <alignment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3" fontId="11" fillId="0" borderId="43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3" fontId="11" fillId="0" borderId="45" xfId="57" applyNumberFormat="1" applyFont="1" applyFill="1" applyBorder="1">
      <alignment/>
      <protection/>
    </xf>
    <xf numFmtId="3" fontId="11" fillId="0" borderId="46" xfId="57" applyNumberFormat="1" applyFont="1" applyFill="1" applyBorder="1">
      <alignment/>
      <protection/>
    </xf>
    <xf numFmtId="3" fontId="12" fillId="0" borderId="45" xfId="0" applyNumberFormat="1" applyFont="1" applyBorder="1" applyAlignment="1">
      <alignment/>
    </xf>
    <xf numFmtId="3" fontId="12" fillId="0" borderId="46" xfId="0" applyNumberFormat="1" applyFont="1" applyBorder="1" applyAlignment="1">
      <alignment/>
    </xf>
    <xf numFmtId="3" fontId="11" fillId="0" borderId="45" xfId="0" applyNumberFormat="1" applyFont="1" applyBorder="1" applyAlignment="1">
      <alignment/>
    </xf>
    <xf numFmtId="3" fontId="11" fillId="0" borderId="46" xfId="0" applyNumberFormat="1" applyFont="1" applyBorder="1" applyAlignment="1">
      <alignment/>
    </xf>
    <xf numFmtId="3" fontId="11" fillId="0" borderId="47" xfId="57" applyNumberFormat="1" applyFont="1" applyFill="1" applyBorder="1">
      <alignment/>
      <protection/>
    </xf>
    <xf numFmtId="3" fontId="11" fillId="0" borderId="48" xfId="57" applyNumberFormat="1" applyFont="1" applyFill="1" applyBorder="1">
      <alignment/>
      <protection/>
    </xf>
    <xf numFmtId="3" fontId="12" fillId="0" borderId="49" xfId="0" applyNumberFormat="1" applyFont="1" applyBorder="1" applyAlignment="1">
      <alignment/>
    </xf>
    <xf numFmtId="3" fontId="12" fillId="0" borderId="50" xfId="0" applyNumberFormat="1" applyFont="1" applyBorder="1" applyAlignment="1">
      <alignment/>
    </xf>
    <xf numFmtId="0" fontId="11" fillId="0" borderId="26" xfId="0" applyFont="1" applyBorder="1" applyAlignment="1">
      <alignment horizontal="center"/>
    </xf>
    <xf numFmtId="3" fontId="11" fillId="0" borderId="51" xfId="0" applyNumberFormat="1" applyFont="1" applyBorder="1" applyAlignment="1">
      <alignment/>
    </xf>
    <xf numFmtId="3" fontId="11" fillId="0" borderId="28" xfId="57" applyNumberFormat="1" applyFont="1" applyFill="1" applyBorder="1">
      <alignment/>
      <protection/>
    </xf>
    <xf numFmtId="3" fontId="12" fillId="0" borderId="28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3" fontId="11" fillId="0" borderId="52" xfId="57" applyNumberFormat="1" applyFont="1" applyFill="1" applyBorder="1">
      <alignment/>
      <protection/>
    </xf>
    <xf numFmtId="3" fontId="12" fillId="0" borderId="53" xfId="0" applyNumberFormat="1" applyFont="1" applyBorder="1" applyAlignment="1">
      <alignment/>
    </xf>
    <xf numFmtId="165" fontId="11" fillId="0" borderId="46" xfId="40" applyFont="1" applyFill="1" applyBorder="1" applyAlignment="1">
      <alignment/>
    </xf>
    <xf numFmtId="165" fontId="11" fillId="0" borderId="48" xfId="40" applyFont="1" applyFill="1" applyBorder="1" applyAlignment="1">
      <alignment/>
    </xf>
    <xf numFmtId="3" fontId="12" fillId="0" borderId="22" xfId="0" applyNumberFormat="1" applyFont="1" applyBorder="1" applyAlignment="1">
      <alignment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3" fillId="0" borderId="54" xfId="0" applyFont="1" applyBorder="1" applyAlignment="1">
      <alignment horizontal="center" vertical="center"/>
    </xf>
    <xf numFmtId="0" fontId="63" fillId="0" borderId="55" xfId="0" applyFont="1" applyBorder="1" applyAlignment="1">
      <alignment horizontal="center" vertical="center"/>
    </xf>
    <xf numFmtId="0" fontId="63" fillId="0" borderId="56" xfId="0" applyFont="1" applyBorder="1" applyAlignment="1">
      <alignment horizontal="center" vertical="center"/>
    </xf>
    <xf numFmtId="49" fontId="63" fillId="0" borderId="57" xfId="0" applyNumberFormat="1" applyFont="1" applyBorder="1" applyAlignment="1">
      <alignment horizontal="center" vertical="center"/>
    </xf>
    <xf numFmtId="49" fontId="63" fillId="0" borderId="58" xfId="0" applyNumberFormat="1" applyFont="1" applyBorder="1" applyAlignment="1">
      <alignment horizontal="center" vertical="center"/>
    </xf>
    <xf numFmtId="49" fontId="63" fillId="0" borderId="59" xfId="0" applyNumberFormat="1" applyFont="1" applyBorder="1" applyAlignment="1">
      <alignment horizontal="center" vertical="center"/>
    </xf>
    <xf numFmtId="0" fontId="63" fillId="0" borderId="60" xfId="0" applyFont="1" applyBorder="1" applyAlignment="1">
      <alignment horizontal="center" vertical="center" wrapText="1"/>
    </xf>
    <xf numFmtId="0" fontId="63" fillId="0" borderId="61" xfId="0" applyFont="1" applyBorder="1" applyAlignment="1">
      <alignment horizontal="center" vertical="center" wrapText="1"/>
    </xf>
    <xf numFmtId="0" fontId="63" fillId="0" borderId="62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3" fillId="0" borderId="63" xfId="0" applyFont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2" fontId="63" fillId="0" borderId="14" xfId="0" applyNumberFormat="1" applyFont="1" applyBorder="1" applyAlignment="1">
      <alignment horizontal="center" vertical="center"/>
    </xf>
    <xf numFmtId="2" fontId="63" fillId="0" borderId="18" xfId="0" applyNumberFormat="1" applyFont="1" applyBorder="1" applyAlignment="1">
      <alignment horizontal="center" vertical="center"/>
    </xf>
    <xf numFmtId="2" fontId="63" fillId="0" borderId="19" xfId="0" applyNumberFormat="1" applyFont="1" applyBorder="1" applyAlignment="1">
      <alignment horizontal="center" vertical="center" wrapText="1"/>
    </xf>
    <xf numFmtId="2" fontId="63" fillId="0" borderId="15" xfId="0" applyNumberFormat="1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64" xfId="0" applyFont="1" applyBorder="1" applyAlignment="1">
      <alignment horizontal="center" vertical="center" wrapText="1"/>
    </xf>
    <xf numFmtId="0" fontId="63" fillId="0" borderId="65" xfId="0" applyFont="1" applyBorder="1" applyAlignment="1">
      <alignment horizontal="center" vertical="center" wrapText="1"/>
    </xf>
    <xf numFmtId="0" fontId="63" fillId="0" borderId="66" xfId="0" applyFont="1" applyBorder="1" applyAlignment="1">
      <alignment horizontal="center" vertical="center" wrapText="1"/>
    </xf>
    <xf numFmtId="0" fontId="63" fillId="0" borderId="51" xfId="0" applyFont="1" applyBorder="1" applyAlignment="1">
      <alignment horizontal="center" vertical="center" wrapText="1"/>
    </xf>
    <xf numFmtId="0" fontId="63" fillId="0" borderId="67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12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16" fillId="33" borderId="0" xfId="61" applyFont="1" applyFill="1" applyBorder="1" applyAlignment="1">
      <alignment horizontal="center"/>
      <protection/>
    </xf>
    <xf numFmtId="0" fontId="17" fillId="33" borderId="0" xfId="61" applyFont="1" applyFill="1" applyBorder="1" applyAlignment="1">
      <alignment horizontal="center"/>
      <protection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2 2" xfId="58"/>
    <cellStyle name="Normál 3" xfId="59"/>
    <cellStyle name="Normál 6" xfId="60"/>
    <cellStyle name="Normál_1.számú melléklet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B28"/>
  <sheetViews>
    <sheetView zoomScale="75" zoomScaleNormal="75" workbookViewId="0" topLeftCell="A1">
      <selection activeCell="E35" sqref="E35"/>
    </sheetView>
  </sheetViews>
  <sheetFormatPr defaultColWidth="9.140625" defaultRowHeight="15"/>
  <cols>
    <col min="1" max="1" width="59.57421875" style="7" customWidth="1"/>
    <col min="2" max="2" width="12.57421875" style="7" customWidth="1"/>
    <col min="3" max="3" width="12.28125" style="7" customWidth="1"/>
    <col min="4" max="4" width="11.8515625" style="7" customWidth="1"/>
    <col min="5" max="5" width="6.00390625" style="7" customWidth="1"/>
    <col min="6" max="6" width="14.28125" style="7" bestFit="1" customWidth="1"/>
    <col min="7" max="7" width="13.57421875" style="7" customWidth="1"/>
    <col min="8" max="8" width="12.57421875" style="7" customWidth="1"/>
    <col min="9" max="9" width="6.7109375" style="7" customWidth="1"/>
    <col min="10" max="10" width="14.140625" style="7" customWidth="1"/>
    <col min="11" max="11" width="13.28125" style="7" customWidth="1"/>
    <col min="12" max="12" width="12.140625" style="7" customWidth="1"/>
    <col min="13" max="13" width="6.28125" style="7" customWidth="1"/>
    <col min="14" max="14" width="13.421875" style="7" customWidth="1"/>
    <col min="15" max="15" width="12.7109375" style="7" customWidth="1"/>
    <col min="16" max="16" width="12.140625" style="7" customWidth="1"/>
    <col min="17" max="17" width="7.7109375" style="7" customWidth="1"/>
    <col min="18" max="18" width="15.421875" style="7" bestFit="1" customWidth="1"/>
    <col min="19" max="19" width="13.8515625" style="7" customWidth="1"/>
    <col min="20" max="20" width="12.140625" style="7" customWidth="1"/>
    <col min="21" max="21" width="7.28125" style="7" customWidth="1"/>
    <col min="22" max="22" width="15.421875" style="7" bestFit="1" customWidth="1"/>
    <col min="23" max="23" width="13.57421875" style="7" bestFit="1" customWidth="1"/>
    <col min="24" max="24" width="13.57421875" style="7" customWidth="1"/>
    <col min="25" max="28" width="13.57421875" style="7" bestFit="1" customWidth="1"/>
    <col min="29" max="16384" width="9.140625" style="7" customWidth="1"/>
  </cols>
  <sheetData>
    <row r="1" spans="1:22" ht="13.5">
      <c r="A1" s="7" t="s">
        <v>16</v>
      </c>
      <c r="V1" s="13" t="s">
        <v>63</v>
      </c>
    </row>
    <row r="3" spans="1:22" ht="13.5">
      <c r="A3" s="274" t="s">
        <v>101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</row>
    <row r="4" spans="1:22" ht="14.25">
      <c r="A4" s="275" t="s">
        <v>17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</row>
    <row r="5" spans="1:22" ht="15" thickBot="1">
      <c r="A5" s="39"/>
      <c r="B5" s="40"/>
      <c r="C5" s="147"/>
      <c r="D5" s="147"/>
      <c r="E5" s="147"/>
      <c r="F5" s="40"/>
      <c r="G5" s="147"/>
      <c r="H5" s="147"/>
      <c r="I5" s="147"/>
      <c r="J5" s="40"/>
      <c r="K5" s="147"/>
      <c r="L5" s="147"/>
      <c r="M5" s="147"/>
      <c r="N5" s="40"/>
      <c r="O5" s="147"/>
      <c r="P5" s="147"/>
      <c r="Q5" s="147"/>
      <c r="R5" s="40"/>
      <c r="S5" s="147"/>
      <c r="T5" s="147"/>
      <c r="U5" s="147"/>
      <c r="V5" s="40"/>
    </row>
    <row r="6" spans="1:22" ht="14.25" customHeight="1" thickTop="1">
      <c r="A6" s="277" t="s">
        <v>38</v>
      </c>
      <c r="B6" s="280" t="s">
        <v>39</v>
      </c>
      <c r="C6" s="281"/>
      <c r="D6" s="281"/>
      <c r="E6" s="282"/>
      <c r="F6" s="280" t="s">
        <v>40</v>
      </c>
      <c r="G6" s="281"/>
      <c r="H6" s="281"/>
      <c r="I6" s="282"/>
      <c r="J6" s="280" t="s">
        <v>41</v>
      </c>
      <c r="K6" s="281"/>
      <c r="L6" s="281"/>
      <c r="M6" s="282"/>
      <c r="N6" s="280" t="s">
        <v>42</v>
      </c>
      <c r="O6" s="281"/>
      <c r="P6" s="281"/>
      <c r="Q6" s="282"/>
      <c r="R6" s="280" t="s">
        <v>12</v>
      </c>
      <c r="S6" s="281"/>
      <c r="T6" s="281"/>
      <c r="U6" s="281"/>
      <c r="V6" s="283" t="s">
        <v>23</v>
      </c>
    </row>
    <row r="7" spans="1:22" ht="13.5">
      <c r="A7" s="278"/>
      <c r="B7" s="286" t="s">
        <v>43</v>
      </c>
      <c r="C7" s="287"/>
      <c r="D7" s="287"/>
      <c r="E7" s="288"/>
      <c r="F7" s="286" t="s">
        <v>44</v>
      </c>
      <c r="G7" s="287"/>
      <c r="H7" s="287"/>
      <c r="I7" s="288"/>
      <c r="J7" s="286" t="s">
        <v>45</v>
      </c>
      <c r="K7" s="287"/>
      <c r="L7" s="287"/>
      <c r="M7" s="288"/>
      <c r="N7" s="286" t="s">
        <v>46</v>
      </c>
      <c r="O7" s="287"/>
      <c r="P7" s="287"/>
      <c r="Q7" s="288"/>
      <c r="R7" s="286"/>
      <c r="S7" s="287"/>
      <c r="T7" s="287"/>
      <c r="U7" s="287"/>
      <c r="V7" s="284"/>
    </row>
    <row r="8" spans="1:22" ht="27.75" thickBot="1">
      <c r="A8" s="279"/>
      <c r="B8" s="148" t="s">
        <v>27</v>
      </c>
      <c r="C8" s="148" t="s">
        <v>98</v>
      </c>
      <c r="D8" s="148" t="s">
        <v>99</v>
      </c>
      <c r="E8" s="148" t="s">
        <v>100</v>
      </c>
      <c r="F8" s="148" t="s">
        <v>27</v>
      </c>
      <c r="G8" s="148" t="s">
        <v>98</v>
      </c>
      <c r="H8" s="148" t="s">
        <v>99</v>
      </c>
      <c r="I8" s="148" t="s">
        <v>100</v>
      </c>
      <c r="J8" s="148" t="s">
        <v>27</v>
      </c>
      <c r="K8" s="148" t="s">
        <v>98</v>
      </c>
      <c r="L8" s="148" t="s">
        <v>99</v>
      </c>
      <c r="M8" s="148" t="s">
        <v>100</v>
      </c>
      <c r="N8" s="148" t="s">
        <v>27</v>
      </c>
      <c r="O8" s="148" t="s">
        <v>98</v>
      </c>
      <c r="P8" s="148" t="s">
        <v>99</v>
      </c>
      <c r="Q8" s="148" t="s">
        <v>100</v>
      </c>
      <c r="R8" s="148" t="s">
        <v>27</v>
      </c>
      <c r="S8" s="148" t="s">
        <v>98</v>
      </c>
      <c r="T8" s="148" t="s">
        <v>99</v>
      </c>
      <c r="U8" s="148" t="s">
        <v>100</v>
      </c>
      <c r="V8" s="285"/>
    </row>
    <row r="9" spans="1:22" ht="19.5" customHeight="1" thickTop="1">
      <c r="A9" s="1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19"/>
    </row>
    <row r="10" spans="1:22" ht="19.5" customHeight="1">
      <c r="A10" s="20" t="s">
        <v>30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21"/>
    </row>
    <row r="11" spans="1:26" ht="19.5" customHeight="1">
      <c r="A11" s="2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23"/>
      <c r="Z11" s="8"/>
    </row>
    <row r="12" spans="1:26" ht="19.5" customHeight="1">
      <c r="A12" s="20" t="s">
        <v>18</v>
      </c>
      <c r="B12" s="11">
        <f>SUM(B13:B18)</f>
        <v>19698300</v>
      </c>
      <c r="C12" s="11">
        <f>SUM(C13:C18)</f>
        <v>19698300</v>
      </c>
      <c r="D12" s="11">
        <f>SUM(D13:D18)</f>
        <v>9849150</v>
      </c>
      <c r="E12" s="168">
        <f>+D12/C12*100</f>
        <v>50</v>
      </c>
      <c r="F12" s="11"/>
      <c r="G12" s="11"/>
      <c r="H12" s="11"/>
      <c r="I12" s="11"/>
      <c r="J12" s="11">
        <f>SUM(J13:J18)</f>
        <v>7682337</v>
      </c>
      <c r="K12" s="11">
        <f>SUM(K13:K18)</f>
        <v>7682337</v>
      </c>
      <c r="L12" s="11">
        <f>SUM(L13:L18)</f>
        <v>3841170</v>
      </c>
      <c r="M12" s="168">
        <f>+L12/K12*100</f>
        <v>50.00001952530852</v>
      </c>
      <c r="N12" s="11">
        <f>SUM(N13:N18)</f>
        <v>52176000</v>
      </c>
      <c r="O12" s="11">
        <f>SUM(O13:O18)</f>
        <v>52176000</v>
      </c>
      <c r="P12" s="11">
        <f>SUM(P13:P18)</f>
        <v>26088000</v>
      </c>
      <c r="Q12" s="168">
        <f>+P12/O12*100</f>
        <v>50</v>
      </c>
      <c r="R12" s="172">
        <f aca="true" t="shared" si="0" ref="R12:T13">+N12+J12+F12+B12</f>
        <v>79556637</v>
      </c>
      <c r="S12" s="172">
        <f t="shared" si="0"/>
        <v>79556637</v>
      </c>
      <c r="T12" s="172">
        <f t="shared" si="0"/>
        <v>39778320</v>
      </c>
      <c r="U12" s="168">
        <f aca="true" t="shared" si="1" ref="U12:U18">+T12/S12*100</f>
        <v>50.00000188544923</v>
      </c>
      <c r="V12" s="24">
        <f>+T12</f>
        <v>39778320</v>
      </c>
      <c r="Z12" s="8"/>
    </row>
    <row r="13" spans="1:28" ht="19.5" customHeight="1">
      <c r="A13" s="25" t="s">
        <v>93</v>
      </c>
      <c r="B13" s="14">
        <v>13098900</v>
      </c>
      <c r="C13" s="14">
        <v>13098900</v>
      </c>
      <c r="D13" s="14">
        <v>6549450</v>
      </c>
      <c r="E13" s="170">
        <f>+D13/C13*100</f>
        <v>50</v>
      </c>
      <c r="F13" s="31"/>
      <c r="G13" s="14"/>
      <c r="H13" s="14"/>
      <c r="I13" s="14"/>
      <c r="J13" s="31"/>
      <c r="K13" s="31"/>
      <c r="L13" s="14"/>
      <c r="M13" s="14"/>
      <c r="N13" s="31"/>
      <c r="O13" s="31"/>
      <c r="P13" s="14"/>
      <c r="Q13" s="14"/>
      <c r="R13" s="12">
        <f t="shared" si="0"/>
        <v>13098900</v>
      </c>
      <c r="S13" s="12">
        <f t="shared" si="0"/>
        <v>13098900</v>
      </c>
      <c r="T13" s="12">
        <f t="shared" si="0"/>
        <v>6549450</v>
      </c>
      <c r="U13" s="170">
        <f t="shared" si="1"/>
        <v>50</v>
      </c>
      <c r="V13" s="26">
        <f aca="true" t="shared" si="2" ref="V13:V24">+T13</f>
        <v>6549450</v>
      </c>
      <c r="W13" s="8"/>
      <c r="Y13" s="8"/>
      <c r="Z13" s="8"/>
      <c r="AA13" s="8"/>
      <c r="AB13" s="8"/>
    </row>
    <row r="14" spans="1:28" ht="19.5" customHeight="1">
      <c r="A14" s="25" t="s">
        <v>94</v>
      </c>
      <c r="B14" s="14">
        <v>6599400</v>
      </c>
      <c r="C14" s="14">
        <v>6599400</v>
      </c>
      <c r="D14" s="14">
        <v>3299700</v>
      </c>
      <c r="E14" s="170">
        <f>+D14/C14*100</f>
        <v>50</v>
      </c>
      <c r="F14" s="32"/>
      <c r="G14" s="14"/>
      <c r="H14" s="14"/>
      <c r="I14" s="14"/>
      <c r="J14" s="32"/>
      <c r="K14" s="32"/>
      <c r="L14" s="14"/>
      <c r="M14" s="14"/>
      <c r="N14" s="32"/>
      <c r="O14" s="32"/>
      <c r="P14" s="14"/>
      <c r="Q14" s="14"/>
      <c r="R14" s="12">
        <f aca="true" t="shared" si="3" ref="R14:S18">+N14+J14+F14+B14</f>
        <v>6599400</v>
      </c>
      <c r="S14" s="12">
        <f t="shared" si="3"/>
        <v>6599400</v>
      </c>
      <c r="T14" s="12">
        <f aca="true" t="shared" si="4" ref="T14:T19">+P14+L14+H14+D14</f>
        <v>3299700</v>
      </c>
      <c r="U14" s="170">
        <f t="shared" si="1"/>
        <v>50</v>
      </c>
      <c r="V14" s="26">
        <f t="shared" si="2"/>
        <v>3299700</v>
      </c>
      <c r="W14" s="8"/>
      <c r="Y14" s="8"/>
      <c r="Z14" s="8"/>
      <c r="AA14" s="8"/>
      <c r="AB14" s="8"/>
    </row>
    <row r="15" spans="1:27" ht="19.5" customHeight="1">
      <c r="A15" s="27" t="s">
        <v>19</v>
      </c>
      <c r="B15" s="12"/>
      <c r="C15" s="12"/>
      <c r="D15" s="12"/>
      <c r="E15" s="12"/>
      <c r="F15" s="12"/>
      <c r="G15" s="12"/>
      <c r="H15" s="12"/>
      <c r="I15" s="12"/>
      <c r="J15" s="12">
        <v>5108571</v>
      </c>
      <c r="K15" s="12">
        <v>5108571</v>
      </c>
      <c r="L15" s="12">
        <v>2554284</v>
      </c>
      <c r="M15" s="171">
        <f>+L15/K15*100</f>
        <v>49.999970637581434</v>
      </c>
      <c r="N15" s="33"/>
      <c r="O15" s="33"/>
      <c r="P15" s="12"/>
      <c r="Q15" s="12"/>
      <c r="R15" s="12">
        <f t="shared" si="3"/>
        <v>5108571</v>
      </c>
      <c r="S15" s="12">
        <f t="shared" si="3"/>
        <v>5108571</v>
      </c>
      <c r="T15" s="12">
        <f t="shared" si="4"/>
        <v>2554284</v>
      </c>
      <c r="U15" s="171">
        <f t="shared" si="1"/>
        <v>49.999970637581434</v>
      </c>
      <c r="V15" s="26">
        <f t="shared" si="2"/>
        <v>2554284</v>
      </c>
      <c r="W15" s="8"/>
      <c r="X15" s="10"/>
      <c r="Z15" s="8"/>
      <c r="AA15" s="8"/>
    </row>
    <row r="16" spans="1:26" ht="19.5" customHeight="1">
      <c r="A16" s="27" t="s">
        <v>20</v>
      </c>
      <c r="B16" s="12"/>
      <c r="C16" s="12"/>
      <c r="D16" s="12"/>
      <c r="E16" s="12"/>
      <c r="F16" s="12"/>
      <c r="G16" s="12"/>
      <c r="H16" s="12"/>
      <c r="I16" s="12"/>
      <c r="J16" s="12">
        <v>2573766</v>
      </c>
      <c r="K16" s="12">
        <v>2573766</v>
      </c>
      <c r="L16" s="12">
        <v>1286886</v>
      </c>
      <c r="M16" s="171">
        <f>+L16/K16*100</f>
        <v>50.00011656071298</v>
      </c>
      <c r="N16" s="33"/>
      <c r="O16" s="33"/>
      <c r="P16" s="12"/>
      <c r="Q16" s="12"/>
      <c r="R16" s="12">
        <f t="shared" si="3"/>
        <v>2573766</v>
      </c>
      <c r="S16" s="12">
        <f t="shared" si="3"/>
        <v>2573766</v>
      </c>
      <c r="T16" s="12">
        <f t="shared" si="4"/>
        <v>1286886</v>
      </c>
      <c r="U16" s="171">
        <f t="shared" si="1"/>
        <v>50.00011656071298</v>
      </c>
      <c r="V16" s="26">
        <f t="shared" si="2"/>
        <v>1286886</v>
      </c>
      <c r="W16" s="8"/>
      <c r="X16" s="8"/>
      <c r="Z16" s="8"/>
    </row>
    <row r="17" spans="1:27" ht="19.5" customHeight="1">
      <c r="A17" s="27" t="s">
        <v>21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46">
        <v>34695796.408827156</v>
      </c>
      <c r="O17" s="146">
        <v>34695796.408827156</v>
      </c>
      <c r="P17" s="12">
        <v>17347896</v>
      </c>
      <c r="Q17" s="171">
        <f>+P17/O17*100</f>
        <v>49.99999364645345</v>
      </c>
      <c r="R17" s="12">
        <f t="shared" si="3"/>
        <v>34695796.408827156</v>
      </c>
      <c r="S17" s="12">
        <f t="shared" si="3"/>
        <v>34695796.408827156</v>
      </c>
      <c r="T17" s="12">
        <f t="shared" si="4"/>
        <v>17347896</v>
      </c>
      <c r="U17" s="171">
        <f t="shared" si="1"/>
        <v>49.99999364645345</v>
      </c>
      <c r="V17" s="26">
        <f t="shared" si="2"/>
        <v>17347896</v>
      </c>
      <c r="W17" s="8"/>
      <c r="X17" s="8"/>
      <c r="Y17" s="8"/>
      <c r="AA17" s="8"/>
    </row>
    <row r="18" spans="1:28" ht="19.5" customHeight="1">
      <c r="A18" s="27" t="s">
        <v>22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46">
        <v>17480203.59117284</v>
      </c>
      <c r="O18" s="146">
        <v>17480203.59117284</v>
      </c>
      <c r="P18" s="12">
        <v>8740104</v>
      </c>
      <c r="Q18" s="171">
        <f>+P18/O18*100</f>
        <v>50.00001261091479</v>
      </c>
      <c r="R18" s="12">
        <f t="shared" si="3"/>
        <v>17480203.59117284</v>
      </c>
      <c r="S18" s="12">
        <f t="shared" si="3"/>
        <v>17480203.59117284</v>
      </c>
      <c r="T18" s="12">
        <f t="shared" si="4"/>
        <v>8740104</v>
      </c>
      <c r="U18" s="171">
        <f t="shared" si="1"/>
        <v>50.00001261091479</v>
      </c>
      <c r="V18" s="26">
        <f t="shared" si="2"/>
        <v>8740104</v>
      </c>
      <c r="W18" s="8"/>
      <c r="X18" s="8"/>
      <c r="Y18" s="8"/>
      <c r="AA18" s="8"/>
      <c r="AB18" s="8"/>
    </row>
    <row r="19" spans="1:26" ht="19.5" customHeight="1">
      <c r="A19" s="20" t="s">
        <v>119</v>
      </c>
      <c r="B19" s="14"/>
      <c r="C19" s="14"/>
      <c r="D19" s="11">
        <v>8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2"/>
      <c r="S19" s="14"/>
      <c r="T19" s="172">
        <f t="shared" si="4"/>
        <v>8</v>
      </c>
      <c r="U19" s="14"/>
      <c r="V19" s="24">
        <f t="shared" si="2"/>
        <v>8</v>
      </c>
      <c r="W19" s="8"/>
      <c r="X19" s="8"/>
      <c r="Z19" s="8"/>
    </row>
    <row r="20" spans="1:26" ht="19.5" customHeight="1">
      <c r="A20" s="20" t="s">
        <v>59</v>
      </c>
      <c r="B20" s="11">
        <f>+B12+B19</f>
        <v>19698300</v>
      </c>
      <c r="C20" s="11">
        <f>+C12+C19</f>
        <v>19698300</v>
      </c>
      <c r="D20" s="11">
        <f>+D12+D19</f>
        <v>9849158</v>
      </c>
      <c r="E20" s="168">
        <f>+D20/C20*100</f>
        <v>50.000040612641705</v>
      </c>
      <c r="F20" s="11"/>
      <c r="G20" s="11"/>
      <c r="H20" s="11"/>
      <c r="I20" s="11"/>
      <c r="J20" s="11">
        <f>+J12+J19</f>
        <v>7682337</v>
      </c>
      <c r="K20" s="11">
        <f>+K12+K19</f>
        <v>7682337</v>
      </c>
      <c r="L20" s="11">
        <f>+L12+L19</f>
        <v>3841170</v>
      </c>
      <c r="M20" s="168">
        <f>+L20/K20*100</f>
        <v>50.00001952530852</v>
      </c>
      <c r="N20" s="11">
        <f>+N12+N19</f>
        <v>52176000</v>
      </c>
      <c r="O20" s="11">
        <f>+O12+O19</f>
        <v>52176000</v>
      </c>
      <c r="P20" s="11">
        <f>+P12+P19</f>
        <v>26088000</v>
      </c>
      <c r="Q20" s="168">
        <f>+P20/O20*100</f>
        <v>50</v>
      </c>
      <c r="R20" s="11">
        <f>+N20+J20+F20+B20</f>
        <v>79556637</v>
      </c>
      <c r="S20" s="11">
        <f>+O20+K20+G20+C20</f>
        <v>79556637</v>
      </c>
      <c r="T20" s="11">
        <f>+P20+L20+H20+D20</f>
        <v>39778328</v>
      </c>
      <c r="U20" s="168">
        <f>+T20/S20*100</f>
        <v>50.00001194117846</v>
      </c>
      <c r="V20" s="24">
        <f t="shared" si="2"/>
        <v>39778328</v>
      </c>
      <c r="Z20" s="8"/>
    </row>
    <row r="21" spans="1:26" ht="19.5" customHeight="1">
      <c r="A21" s="2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26"/>
      <c r="Z21" s="8"/>
    </row>
    <row r="22" spans="1:22" ht="19.5" customHeight="1">
      <c r="A22" s="20" t="s">
        <v>24</v>
      </c>
      <c r="B22" s="11"/>
      <c r="C22" s="11"/>
      <c r="D22" s="11"/>
      <c r="E22" s="11"/>
      <c r="F22" s="118">
        <v>15000000</v>
      </c>
      <c r="G22" s="11">
        <v>19068761</v>
      </c>
      <c r="H22" s="11">
        <v>19068761</v>
      </c>
      <c r="I22" s="168">
        <f>+H22/G22*100</f>
        <v>100</v>
      </c>
      <c r="J22" s="118"/>
      <c r="K22" s="11"/>
      <c r="L22" s="11"/>
      <c r="M22" s="11"/>
      <c r="N22" s="118"/>
      <c r="O22" s="11"/>
      <c r="P22" s="11"/>
      <c r="Q22" s="11"/>
      <c r="R22" s="118">
        <f>+N22+J22+F22+B22</f>
        <v>15000000</v>
      </c>
      <c r="S22" s="118">
        <f>+O22+K22+G22+C22</f>
        <v>19068761</v>
      </c>
      <c r="T22" s="118">
        <f>+P22+L22+H22+D22</f>
        <v>19068761</v>
      </c>
      <c r="U22" s="168">
        <f>+T22/S22*100</f>
        <v>100</v>
      </c>
      <c r="V22" s="119">
        <f t="shared" si="2"/>
        <v>19068761</v>
      </c>
    </row>
    <row r="23" spans="1:22" ht="19.5" customHeight="1" thickBot="1">
      <c r="A23" s="28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5"/>
    </row>
    <row r="24" spans="1:22" ht="19.5" customHeight="1" thickBot="1" thickTop="1">
      <c r="A24" s="15" t="s">
        <v>31</v>
      </c>
      <c r="B24" s="16">
        <f>+B20+B22</f>
        <v>19698300</v>
      </c>
      <c r="C24" s="16">
        <f>+C20+C22</f>
        <v>19698300</v>
      </c>
      <c r="D24" s="16">
        <f>+D20+D22</f>
        <v>9849158</v>
      </c>
      <c r="E24" s="169">
        <f>+D24/C24*100</f>
        <v>50.000040612641705</v>
      </c>
      <c r="F24" s="16">
        <f>+F20+F22</f>
        <v>15000000</v>
      </c>
      <c r="G24" s="16">
        <f>+G20+G22</f>
        <v>19068761</v>
      </c>
      <c r="H24" s="16">
        <f>+H20+H22</f>
        <v>19068761</v>
      </c>
      <c r="I24" s="169">
        <f>+H24/G24*100</f>
        <v>100</v>
      </c>
      <c r="J24" s="16">
        <f>+J20+J22</f>
        <v>7682337</v>
      </c>
      <c r="K24" s="16">
        <f>+K20+K22</f>
        <v>7682337</v>
      </c>
      <c r="L24" s="16">
        <f>+L20+L22</f>
        <v>3841170</v>
      </c>
      <c r="M24" s="169">
        <f>+L24/K24*100</f>
        <v>50.00001952530852</v>
      </c>
      <c r="N24" s="16">
        <f>+N20+N22</f>
        <v>52176000</v>
      </c>
      <c r="O24" s="16">
        <f>+O20+O22</f>
        <v>52176000</v>
      </c>
      <c r="P24" s="16">
        <f>+P20+P22</f>
        <v>26088000</v>
      </c>
      <c r="Q24" s="169">
        <f>+P24/O24*100</f>
        <v>50</v>
      </c>
      <c r="R24" s="16">
        <f>+N24+J24+F24+B24</f>
        <v>94556637</v>
      </c>
      <c r="S24" s="16">
        <f>+O24+K24+G24+C24</f>
        <v>98625398</v>
      </c>
      <c r="T24" s="16">
        <f>+P24+L24+H24+D24</f>
        <v>58847089</v>
      </c>
      <c r="U24" s="169">
        <f>+T24/S24*100</f>
        <v>59.667276577175386</v>
      </c>
      <c r="V24" s="17">
        <f t="shared" si="2"/>
        <v>58847089</v>
      </c>
    </row>
    <row r="25" ht="14.25" thickTop="1"/>
    <row r="28" ht="13.5">
      <c r="G28" s="273"/>
    </row>
  </sheetData>
  <sheetProtection/>
  <mergeCells count="14">
    <mergeCell ref="F7:I7"/>
    <mergeCell ref="J7:M7"/>
    <mergeCell ref="N7:Q7"/>
    <mergeCell ref="R7:U7"/>
    <mergeCell ref="A3:V3"/>
    <mergeCell ref="A4:V4"/>
    <mergeCell ref="A6:A8"/>
    <mergeCell ref="B6:E6"/>
    <mergeCell ref="F6:I6"/>
    <mergeCell ref="J6:M6"/>
    <mergeCell ref="N6:Q6"/>
    <mergeCell ref="R6:U6"/>
    <mergeCell ref="V6:V8"/>
    <mergeCell ref="B7:E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24"/>
  <sheetViews>
    <sheetView workbookViewId="0" topLeftCell="A1">
      <selection activeCell="G14" sqref="G14"/>
    </sheetView>
  </sheetViews>
  <sheetFormatPr defaultColWidth="9.140625" defaultRowHeight="15"/>
  <cols>
    <col min="1" max="1" width="49.57421875" style="0" customWidth="1"/>
    <col min="2" max="2" width="15.28125" style="0" customWidth="1"/>
    <col min="3" max="3" width="16.57421875" style="0" customWidth="1"/>
    <col min="4" max="5" width="13.421875" style="0" customWidth="1"/>
  </cols>
  <sheetData>
    <row r="1" spans="1:5" ht="14.25">
      <c r="A1" s="7" t="s">
        <v>16</v>
      </c>
      <c r="C1" s="13"/>
      <c r="E1" s="13" t="s">
        <v>61</v>
      </c>
    </row>
    <row r="2" spans="1:5" ht="14.25">
      <c r="A2" s="7"/>
      <c r="B2" s="7"/>
      <c r="C2" s="7"/>
      <c r="D2" s="7"/>
      <c r="E2" s="7"/>
    </row>
    <row r="3" spans="1:5" ht="14.25">
      <c r="A3" s="274" t="s">
        <v>102</v>
      </c>
      <c r="B3" s="274"/>
      <c r="C3" s="274"/>
      <c r="D3" s="274"/>
      <c r="E3" s="274"/>
    </row>
    <row r="4" spans="1:5" ht="14.25">
      <c r="A4" s="275" t="s">
        <v>17</v>
      </c>
      <c r="B4" s="275"/>
      <c r="C4" s="275"/>
      <c r="D4" s="275"/>
      <c r="E4" s="275"/>
    </row>
    <row r="6" ht="15" thickBot="1"/>
    <row r="7" spans="1:5" ht="19.5" customHeight="1" thickTop="1">
      <c r="A7" s="289" t="s">
        <v>37</v>
      </c>
      <c r="B7" s="291" t="s">
        <v>23</v>
      </c>
      <c r="C7" s="291"/>
      <c r="D7" s="291"/>
      <c r="E7" s="292"/>
    </row>
    <row r="8" spans="1:5" ht="27.75" thickBot="1">
      <c r="A8" s="290"/>
      <c r="B8" s="151" t="s">
        <v>104</v>
      </c>
      <c r="C8" s="151" t="s">
        <v>98</v>
      </c>
      <c r="D8" s="151" t="s">
        <v>103</v>
      </c>
      <c r="E8" s="152" t="s">
        <v>100</v>
      </c>
    </row>
    <row r="9" spans="1:5" ht="19.5" customHeight="1" thickTop="1">
      <c r="A9" s="150"/>
      <c r="B9" s="153"/>
      <c r="C9" s="153"/>
      <c r="D9" s="153"/>
      <c r="E9" s="44"/>
    </row>
    <row r="10" spans="1:5" ht="19.5" customHeight="1">
      <c r="A10" s="20" t="s">
        <v>32</v>
      </c>
      <c r="B10" s="36"/>
      <c r="C10" s="36"/>
      <c r="D10" s="36"/>
      <c r="E10" s="45"/>
    </row>
    <row r="11" spans="1:5" ht="19.5" customHeight="1">
      <c r="A11" s="22" t="s">
        <v>1</v>
      </c>
      <c r="B11" s="122">
        <v>170000</v>
      </c>
      <c r="C11" s="122">
        <v>170000</v>
      </c>
      <c r="D11" s="122"/>
      <c r="E11" s="120"/>
    </row>
    <row r="12" spans="1:5" ht="19.5" customHeight="1">
      <c r="A12" s="22" t="s">
        <v>25</v>
      </c>
      <c r="B12" s="122">
        <v>104237</v>
      </c>
      <c r="C12" s="122">
        <v>132237</v>
      </c>
      <c r="D12" s="122">
        <v>61000</v>
      </c>
      <c r="E12" s="173">
        <f>+D12/C12*100</f>
        <v>46.129298154071854</v>
      </c>
    </row>
    <row r="13" spans="1:5" ht="19.5" customHeight="1">
      <c r="A13" s="22" t="s">
        <v>3</v>
      </c>
      <c r="B13" s="36">
        <v>77457164</v>
      </c>
      <c r="C13" s="36">
        <v>79539106</v>
      </c>
      <c r="D13" s="36">
        <v>33533713</v>
      </c>
      <c r="E13" s="173">
        <f>+D13/C13*100</f>
        <v>42.16003257567416</v>
      </c>
    </row>
    <row r="14" spans="1:5" ht="19.5" customHeight="1">
      <c r="A14" s="22" t="s">
        <v>26</v>
      </c>
      <c r="B14" s="36">
        <v>7306892</v>
      </c>
      <c r="C14" s="36">
        <v>9946892</v>
      </c>
      <c r="D14" s="36">
        <v>6286349</v>
      </c>
      <c r="E14" s="173">
        <f>+D14/C14*100</f>
        <v>63.199127928603225</v>
      </c>
    </row>
    <row r="15" spans="1:5" ht="19.5" customHeight="1">
      <c r="A15" s="46" t="s">
        <v>33</v>
      </c>
      <c r="B15" s="37">
        <f>SUM(B11:B14)</f>
        <v>85038293</v>
      </c>
      <c r="C15" s="37">
        <f>SUM(C11:C14)</f>
        <v>89788235</v>
      </c>
      <c r="D15" s="37">
        <f>SUM(D11:D14)</f>
        <v>39881062</v>
      </c>
      <c r="E15" s="174">
        <f>+D15/C15*100</f>
        <v>44.41680137715147</v>
      </c>
    </row>
    <row r="16" spans="1:5" ht="19.5" customHeight="1">
      <c r="A16" s="46"/>
      <c r="B16" s="37"/>
      <c r="C16" s="37"/>
      <c r="D16" s="37"/>
      <c r="E16" s="47"/>
    </row>
    <row r="17" spans="1:5" ht="19.5" customHeight="1">
      <c r="A17" s="20" t="s">
        <v>34</v>
      </c>
      <c r="B17" s="37">
        <v>9518344</v>
      </c>
      <c r="C17" s="37">
        <v>8837163</v>
      </c>
      <c r="D17" s="37"/>
      <c r="E17" s="47"/>
    </row>
    <row r="18" spans="1:5" ht="19.5" customHeight="1" thickBot="1">
      <c r="A18" s="48"/>
      <c r="B18" s="154"/>
      <c r="C18" s="154"/>
      <c r="D18" s="154"/>
      <c r="E18" s="49"/>
    </row>
    <row r="19" spans="1:6" ht="19.5" customHeight="1" thickBot="1" thickTop="1">
      <c r="A19" s="15" t="s">
        <v>35</v>
      </c>
      <c r="B19" s="155">
        <f>+B15+B17</f>
        <v>94556637</v>
      </c>
      <c r="C19" s="155">
        <f>+C15+C17</f>
        <v>98625398</v>
      </c>
      <c r="D19" s="155">
        <f>+D15+D17</f>
        <v>39881062</v>
      </c>
      <c r="E19" s="175">
        <f>+D19/C19*100</f>
        <v>40.43690855371757</v>
      </c>
      <c r="F19" s="38"/>
    </row>
    <row r="20" spans="1:5" s="2" customFormat="1" ht="19.5" customHeight="1" thickBot="1" thickTop="1">
      <c r="A20" s="41"/>
      <c r="B20" s="42"/>
      <c r="C20" s="42"/>
      <c r="D20" s="42"/>
      <c r="E20" s="42"/>
    </row>
    <row r="21" spans="1:5" ht="19.5" customHeight="1" thickBot="1" thickTop="1">
      <c r="A21" s="15" t="s">
        <v>36</v>
      </c>
      <c r="B21" s="56">
        <v>0</v>
      </c>
      <c r="C21" s="56"/>
      <c r="D21" s="56"/>
      <c r="E21" s="43"/>
    </row>
    <row r="22" ht="15" thickTop="1"/>
    <row r="24" spans="2:5" ht="14.25">
      <c r="B24" s="38"/>
      <c r="C24" s="38"/>
      <c r="D24" s="38"/>
      <c r="E24" s="38"/>
    </row>
  </sheetData>
  <sheetProtection/>
  <mergeCells count="4">
    <mergeCell ref="A7:A8"/>
    <mergeCell ref="B7:E7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C33"/>
  <sheetViews>
    <sheetView tabSelected="1" zoomScale="75" zoomScaleNormal="75" workbookViewId="0" topLeftCell="G1">
      <selection activeCell="N33" sqref="N33"/>
    </sheetView>
  </sheetViews>
  <sheetFormatPr defaultColWidth="9.140625" defaultRowHeight="15"/>
  <cols>
    <col min="1" max="1" width="50.140625" style="0" customWidth="1"/>
    <col min="2" max="4" width="14.7109375" style="0" customWidth="1"/>
    <col min="5" max="5" width="6.7109375" style="0" customWidth="1"/>
    <col min="6" max="8" width="14.7109375" style="0" customWidth="1"/>
    <col min="9" max="9" width="5.7109375" style="0" customWidth="1"/>
    <col min="10" max="12" width="14.7109375" style="0" customWidth="1"/>
    <col min="13" max="13" width="6.00390625" style="0" customWidth="1"/>
    <col min="14" max="16" width="14.7109375" style="0" customWidth="1"/>
    <col min="17" max="17" width="7.28125" style="0" customWidth="1"/>
    <col min="18" max="20" width="14.7109375" style="0" customWidth="1"/>
    <col min="21" max="21" width="5.7109375" style="0" customWidth="1"/>
    <col min="22" max="22" width="14.7109375" style="0" customWidth="1"/>
    <col min="23" max="23" width="13.57421875" style="0" bestFit="1" customWidth="1"/>
    <col min="25" max="25" width="15.140625" style="115" bestFit="1" customWidth="1"/>
    <col min="26" max="26" width="10.00390625" style="0" bestFit="1" customWidth="1"/>
    <col min="27" max="27" width="11.00390625" style="0" bestFit="1" customWidth="1"/>
    <col min="28" max="28" width="15.140625" style="0" bestFit="1" customWidth="1"/>
    <col min="29" max="29" width="12.421875" style="0" bestFit="1" customWidth="1"/>
  </cols>
  <sheetData>
    <row r="1" spans="1:22" ht="14.25">
      <c r="A1" s="7" t="s">
        <v>16</v>
      </c>
      <c r="V1" s="13" t="s">
        <v>122</v>
      </c>
    </row>
    <row r="2" ht="14.25">
      <c r="A2" s="7"/>
    </row>
    <row r="3" spans="1:22" ht="14.25">
      <c r="A3" s="274" t="s">
        <v>105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</row>
    <row r="4" spans="1:22" ht="14.25">
      <c r="A4" s="275" t="s">
        <v>17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</row>
    <row r="5" ht="15" thickBot="1"/>
    <row r="6" spans="1:25" s="51" customFormat="1" ht="12" customHeight="1" thickTop="1">
      <c r="A6" s="293" t="s">
        <v>0</v>
      </c>
      <c r="B6" s="280" t="s">
        <v>39</v>
      </c>
      <c r="C6" s="281"/>
      <c r="D6" s="281"/>
      <c r="E6" s="282"/>
      <c r="F6" s="280" t="s">
        <v>41</v>
      </c>
      <c r="G6" s="281"/>
      <c r="H6" s="281"/>
      <c r="I6" s="282"/>
      <c r="J6" s="280" t="s">
        <v>42</v>
      </c>
      <c r="K6" s="281"/>
      <c r="L6" s="281"/>
      <c r="M6" s="282"/>
      <c r="N6" s="280" t="s">
        <v>40</v>
      </c>
      <c r="O6" s="281"/>
      <c r="P6" s="281"/>
      <c r="Q6" s="282"/>
      <c r="R6" s="296" t="s">
        <v>12</v>
      </c>
      <c r="S6" s="297"/>
      <c r="T6" s="297"/>
      <c r="U6" s="298"/>
      <c r="V6" s="302" t="s">
        <v>23</v>
      </c>
      <c r="Y6" s="116"/>
    </row>
    <row r="7" spans="1:25" s="51" customFormat="1" ht="13.5">
      <c r="A7" s="294"/>
      <c r="B7" s="286" t="s">
        <v>43</v>
      </c>
      <c r="C7" s="287"/>
      <c r="D7" s="287"/>
      <c r="E7" s="288"/>
      <c r="F7" s="286" t="s">
        <v>45</v>
      </c>
      <c r="G7" s="287"/>
      <c r="H7" s="287"/>
      <c r="I7" s="288"/>
      <c r="J7" s="286" t="s">
        <v>47</v>
      </c>
      <c r="K7" s="287"/>
      <c r="L7" s="287"/>
      <c r="M7" s="288"/>
      <c r="N7" s="286" t="s">
        <v>44</v>
      </c>
      <c r="O7" s="287"/>
      <c r="P7" s="287"/>
      <c r="Q7" s="288"/>
      <c r="R7" s="299"/>
      <c r="S7" s="300"/>
      <c r="T7" s="300"/>
      <c r="U7" s="301"/>
      <c r="V7" s="303"/>
      <c r="Y7" s="116"/>
    </row>
    <row r="8" spans="1:25" s="51" customFormat="1" ht="27.75" thickBot="1">
      <c r="A8" s="295"/>
      <c r="B8" s="148" t="s">
        <v>27</v>
      </c>
      <c r="C8" s="148" t="s">
        <v>98</v>
      </c>
      <c r="D8" s="148" t="s">
        <v>99</v>
      </c>
      <c r="E8" s="148" t="s">
        <v>100</v>
      </c>
      <c r="F8" s="148" t="s">
        <v>27</v>
      </c>
      <c r="G8" s="148" t="s">
        <v>98</v>
      </c>
      <c r="H8" s="148" t="s">
        <v>99</v>
      </c>
      <c r="I8" s="148" t="s">
        <v>100</v>
      </c>
      <c r="J8" s="148" t="s">
        <v>27</v>
      </c>
      <c r="K8" s="148" t="s">
        <v>98</v>
      </c>
      <c r="L8" s="148" t="s">
        <v>99</v>
      </c>
      <c r="M8" s="148" t="s">
        <v>100</v>
      </c>
      <c r="N8" s="148" t="s">
        <v>27</v>
      </c>
      <c r="O8" s="148" t="s">
        <v>98</v>
      </c>
      <c r="P8" s="148" t="s">
        <v>99</v>
      </c>
      <c r="Q8" s="148" t="s">
        <v>100</v>
      </c>
      <c r="R8" s="148" t="s">
        <v>27</v>
      </c>
      <c r="S8" s="148" t="s">
        <v>98</v>
      </c>
      <c r="T8" s="148" t="s">
        <v>99</v>
      </c>
      <c r="U8" s="149" t="s">
        <v>100</v>
      </c>
      <c r="V8" s="304"/>
      <c r="Y8" s="116"/>
    </row>
    <row r="9" spans="1:22" ht="15" thickTop="1">
      <c r="A9" s="193" t="s">
        <v>32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156"/>
    </row>
    <row r="10" spans="1:23" ht="14.25">
      <c r="A10" s="20" t="s">
        <v>1</v>
      </c>
      <c r="B10" s="121">
        <f>SUM(B11)</f>
        <v>170000</v>
      </c>
      <c r="C10" s="121">
        <v>170000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>
        <f>+N10+J10+F10+B10</f>
        <v>170000</v>
      </c>
      <c r="S10" s="121">
        <f>+O10+K10+G10+C10</f>
        <v>170000</v>
      </c>
      <c r="T10" s="184">
        <f>+P10+L10+H10+D10</f>
        <v>0</v>
      </c>
      <c r="U10" s="121"/>
      <c r="V10" s="190">
        <v>0</v>
      </c>
      <c r="W10" s="1"/>
    </row>
    <row r="11" spans="1:23" ht="15">
      <c r="A11" s="194" t="s">
        <v>8</v>
      </c>
      <c r="B11" s="122">
        <v>170000</v>
      </c>
      <c r="C11" s="122">
        <v>170000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>
        <f aca="true" t="shared" si="0" ref="R11:R27">+N11+J11+F11+B11</f>
        <v>170000</v>
      </c>
      <c r="S11" s="122">
        <f aca="true" t="shared" si="1" ref="S11:S27">+O11+K11+G11+C11</f>
        <v>170000</v>
      </c>
      <c r="T11" s="185">
        <f aca="true" t="shared" si="2" ref="T11:T27">+P11+L11+H11+D11</f>
        <v>0</v>
      </c>
      <c r="U11" s="122"/>
      <c r="V11" s="189">
        <v>0</v>
      </c>
      <c r="W11" s="1"/>
    </row>
    <row r="12" spans="1:23" ht="14.25">
      <c r="A12" s="22" t="s">
        <v>2</v>
      </c>
      <c r="B12" s="121">
        <v>104237</v>
      </c>
      <c r="C12" s="121">
        <v>132237</v>
      </c>
      <c r="D12" s="121">
        <v>61000</v>
      </c>
      <c r="E12" s="180">
        <f>+D12/C12*100</f>
        <v>46.129298154071854</v>
      </c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>
        <f t="shared" si="0"/>
        <v>104237</v>
      </c>
      <c r="S12" s="121">
        <f t="shared" si="1"/>
        <v>132237</v>
      </c>
      <c r="T12" s="121">
        <f t="shared" si="2"/>
        <v>61000</v>
      </c>
      <c r="U12" s="180">
        <f aca="true" t="shared" si="3" ref="U12:U28">+T12/S12*100</f>
        <v>46.129298154071854</v>
      </c>
      <c r="V12" s="157">
        <f>+T12</f>
        <v>61000</v>
      </c>
      <c r="W12" s="1"/>
    </row>
    <row r="13" spans="1:23" ht="14.25">
      <c r="A13" s="20" t="s">
        <v>3</v>
      </c>
      <c r="B13" s="121">
        <f>SUM(B14:B20)</f>
        <v>2471900</v>
      </c>
      <c r="C13" s="121">
        <f>SUM(C14:C20)</f>
        <v>2471900</v>
      </c>
      <c r="D13" s="121">
        <f>SUM(D14:D20)</f>
        <v>1102032</v>
      </c>
      <c r="E13" s="180">
        <f>+D13/C13*100</f>
        <v>44.58238601885189</v>
      </c>
      <c r="F13" s="121">
        <f>SUM(F14:F20)</f>
        <v>18461264</v>
      </c>
      <c r="G13" s="121">
        <f>SUM(G14:G20)</f>
        <v>20543206</v>
      </c>
      <c r="H13" s="121">
        <f>SUM(H14:H20)</f>
        <v>6343681</v>
      </c>
      <c r="I13" s="180">
        <f>+H13/G13*100</f>
        <v>30.87970300254011</v>
      </c>
      <c r="J13" s="121">
        <f>SUM(J14:J20)</f>
        <v>56524000</v>
      </c>
      <c r="K13" s="121">
        <v>56524000</v>
      </c>
      <c r="L13" s="121">
        <v>26088000</v>
      </c>
      <c r="M13" s="180">
        <f>+L13/K13*100</f>
        <v>46.15384615384615</v>
      </c>
      <c r="N13" s="121"/>
      <c r="O13" s="121"/>
      <c r="P13" s="121"/>
      <c r="Q13" s="121"/>
      <c r="R13" s="121">
        <f t="shared" si="0"/>
        <v>77457164</v>
      </c>
      <c r="S13" s="121">
        <f t="shared" si="1"/>
        <v>79539106</v>
      </c>
      <c r="T13" s="121">
        <f t="shared" si="2"/>
        <v>33533713</v>
      </c>
      <c r="U13" s="180">
        <f t="shared" si="3"/>
        <v>42.16003257567416</v>
      </c>
      <c r="V13" s="157">
        <f aca="true" t="shared" si="4" ref="V13:V27">+T13</f>
        <v>33533713</v>
      </c>
      <c r="W13" s="1"/>
    </row>
    <row r="14" spans="1:23" ht="15">
      <c r="A14" s="194" t="s">
        <v>4</v>
      </c>
      <c r="B14" s="122"/>
      <c r="C14" s="122"/>
      <c r="D14" s="122"/>
      <c r="E14" s="122"/>
      <c r="F14" s="122"/>
      <c r="G14" s="176"/>
      <c r="H14" s="122"/>
      <c r="I14" s="122"/>
      <c r="J14" s="122">
        <v>56524000</v>
      </c>
      <c r="K14" s="122">
        <v>56524000</v>
      </c>
      <c r="L14" s="122">
        <v>26088000</v>
      </c>
      <c r="M14" s="181">
        <f>+L14/K14*100</f>
        <v>46.15384615384615</v>
      </c>
      <c r="N14" s="122"/>
      <c r="O14" s="122"/>
      <c r="P14" s="122"/>
      <c r="Q14" s="122"/>
      <c r="R14" s="122">
        <f t="shared" si="0"/>
        <v>56524000</v>
      </c>
      <c r="S14" s="122">
        <f t="shared" si="1"/>
        <v>56524000</v>
      </c>
      <c r="T14" s="122">
        <f t="shared" si="2"/>
        <v>26088000</v>
      </c>
      <c r="U14" s="181">
        <f t="shared" si="3"/>
        <v>46.15384615384615</v>
      </c>
      <c r="V14" s="120">
        <f t="shared" si="4"/>
        <v>26088000</v>
      </c>
      <c r="W14" s="1"/>
    </row>
    <row r="15" spans="1:23" ht="15">
      <c r="A15" s="194" t="s">
        <v>5</v>
      </c>
      <c r="B15" s="122"/>
      <c r="C15" s="122"/>
      <c r="D15" s="122"/>
      <c r="E15" s="122"/>
      <c r="F15" s="122">
        <v>15286264</v>
      </c>
      <c r="G15" s="176">
        <v>15286264</v>
      </c>
      <c r="H15" s="122">
        <v>5459380</v>
      </c>
      <c r="I15" s="181">
        <f>+H15/G15*100</f>
        <v>35.714285714285715</v>
      </c>
      <c r="J15" s="122"/>
      <c r="K15" s="122"/>
      <c r="L15" s="122"/>
      <c r="M15" s="122"/>
      <c r="N15" s="122"/>
      <c r="O15" s="122"/>
      <c r="P15" s="122"/>
      <c r="Q15" s="122"/>
      <c r="R15" s="122">
        <f t="shared" si="0"/>
        <v>15286264</v>
      </c>
      <c r="S15" s="122">
        <f t="shared" si="1"/>
        <v>15286264</v>
      </c>
      <c r="T15" s="122">
        <f t="shared" si="2"/>
        <v>5459380</v>
      </c>
      <c r="U15" s="181">
        <f t="shared" si="3"/>
        <v>35.714285714285715</v>
      </c>
      <c r="V15" s="120">
        <f t="shared" si="4"/>
        <v>5459380</v>
      </c>
      <c r="W15" s="1"/>
    </row>
    <row r="16" spans="1:23" ht="15">
      <c r="A16" s="194" t="s">
        <v>6</v>
      </c>
      <c r="B16" s="122">
        <v>2106000</v>
      </c>
      <c r="C16" s="122">
        <v>2106000</v>
      </c>
      <c r="D16" s="122">
        <v>972000</v>
      </c>
      <c r="E16" s="181">
        <f>+D16/C16*100</f>
        <v>46.15384615384615</v>
      </c>
      <c r="F16" s="122"/>
      <c r="G16" s="176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>
        <f t="shared" si="0"/>
        <v>2106000</v>
      </c>
      <c r="S16" s="122">
        <f t="shared" si="1"/>
        <v>2106000</v>
      </c>
      <c r="T16" s="122">
        <f t="shared" si="2"/>
        <v>972000</v>
      </c>
      <c r="U16" s="181">
        <f t="shared" si="3"/>
        <v>46.15384615384615</v>
      </c>
      <c r="V16" s="120">
        <f t="shared" si="4"/>
        <v>972000</v>
      </c>
      <c r="W16" s="1"/>
    </row>
    <row r="17" spans="1:23" ht="15">
      <c r="A17" s="194" t="s">
        <v>14</v>
      </c>
      <c r="B17" s="122"/>
      <c r="C17" s="122"/>
      <c r="D17" s="122"/>
      <c r="E17" s="122"/>
      <c r="F17" s="122">
        <v>3175000</v>
      </c>
      <c r="G17" s="176">
        <v>5256942</v>
      </c>
      <c r="H17" s="122">
        <v>884301</v>
      </c>
      <c r="I17" s="181">
        <f>+H17/G17*100</f>
        <v>16.821585629059634</v>
      </c>
      <c r="J17" s="122"/>
      <c r="K17" s="122"/>
      <c r="L17" s="122"/>
      <c r="M17" s="122"/>
      <c r="N17" s="122"/>
      <c r="O17" s="122"/>
      <c r="P17" s="122"/>
      <c r="Q17" s="122"/>
      <c r="R17" s="122">
        <f t="shared" si="0"/>
        <v>3175000</v>
      </c>
      <c r="S17" s="122">
        <f t="shared" si="1"/>
        <v>5256942</v>
      </c>
      <c r="T17" s="122">
        <f t="shared" si="2"/>
        <v>884301</v>
      </c>
      <c r="U17" s="181">
        <f t="shared" si="3"/>
        <v>16.821585629059634</v>
      </c>
      <c r="V17" s="120">
        <f t="shared" si="4"/>
        <v>884301</v>
      </c>
      <c r="W17" s="1"/>
    </row>
    <row r="18" spans="1:28" ht="15">
      <c r="A18" s="194" t="s">
        <v>15</v>
      </c>
      <c r="B18" s="122">
        <v>20000</v>
      </c>
      <c r="C18" s="122">
        <v>20000</v>
      </c>
      <c r="D18" s="122">
        <v>8435</v>
      </c>
      <c r="E18" s="181">
        <f>+D18/C18*100</f>
        <v>42.175000000000004</v>
      </c>
      <c r="F18" s="122"/>
      <c r="G18" s="176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>
        <f t="shared" si="0"/>
        <v>20000</v>
      </c>
      <c r="S18" s="122">
        <f t="shared" si="1"/>
        <v>20000</v>
      </c>
      <c r="T18" s="122">
        <f t="shared" si="2"/>
        <v>8435</v>
      </c>
      <c r="U18" s="181">
        <f t="shared" si="3"/>
        <v>42.175000000000004</v>
      </c>
      <c r="V18" s="120">
        <f t="shared" si="4"/>
        <v>8435</v>
      </c>
      <c r="W18" s="1"/>
      <c r="Z18" s="1"/>
      <c r="AA18" s="1"/>
      <c r="AB18" s="1"/>
    </row>
    <row r="19" spans="1:23" ht="15">
      <c r="A19" s="194" t="s">
        <v>7</v>
      </c>
      <c r="B19" s="122">
        <v>300000</v>
      </c>
      <c r="C19" s="122">
        <v>300000</v>
      </c>
      <c r="D19" s="122">
        <v>121597</v>
      </c>
      <c r="E19" s="181">
        <f>+D19/C19*100</f>
        <v>40.532333333333334</v>
      </c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>
        <f t="shared" si="0"/>
        <v>300000</v>
      </c>
      <c r="S19" s="122">
        <f t="shared" si="1"/>
        <v>300000</v>
      </c>
      <c r="T19" s="122">
        <f t="shared" si="2"/>
        <v>121597</v>
      </c>
      <c r="U19" s="181">
        <f t="shared" si="3"/>
        <v>40.532333333333334</v>
      </c>
      <c r="V19" s="120">
        <f t="shared" si="4"/>
        <v>121597</v>
      </c>
      <c r="W19" s="1"/>
    </row>
    <row r="20" spans="1:23" ht="15">
      <c r="A20" s="194" t="s">
        <v>83</v>
      </c>
      <c r="B20" s="122">
        <v>45900</v>
      </c>
      <c r="C20" s="122">
        <v>45900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>
        <f t="shared" si="0"/>
        <v>45900</v>
      </c>
      <c r="S20" s="122">
        <f t="shared" si="1"/>
        <v>45900</v>
      </c>
      <c r="T20" s="185">
        <f t="shared" si="2"/>
        <v>0</v>
      </c>
      <c r="U20" s="181"/>
      <c r="V20" s="189">
        <f t="shared" si="4"/>
        <v>0</v>
      </c>
      <c r="W20" s="1"/>
    </row>
    <row r="21" spans="1:29" ht="14.25">
      <c r="A21" s="20" t="s">
        <v>26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>
        <f>SUM(N22:N26)</f>
        <v>7306892</v>
      </c>
      <c r="O21" s="121">
        <f>SUM(O22:O26)</f>
        <v>9946892</v>
      </c>
      <c r="P21" s="121">
        <f>SUM(P22:P26)</f>
        <v>6286349</v>
      </c>
      <c r="Q21" s="180">
        <f aca="true" t="shared" si="5" ref="Q21:Q26">+P21/O21*100</f>
        <v>63.199127928603225</v>
      </c>
      <c r="R21" s="121">
        <f t="shared" si="0"/>
        <v>7306892</v>
      </c>
      <c r="S21" s="121">
        <f t="shared" si="1"/>
        <v>9946892</v>
      </c>
      <c r="T21" s="121">
        <f t="shared" si="2"/>
        <v>6286349</v>
      </c>
      <c r="U21" s="180">
        <f t="shared" si="3"/>
        <v>63.199127928603225</v>
      </c>
      <c r="V21" s="157">
        <f t="shared" si="4"/>
        <v>6286349</v>
      </c>
      <c r="W21" s="1"/>
      <c r="AB21" s="4"/>
      <c r="AC21" s="1"/>
    </row>
    <row r="22" spans="1:26" ht="15">
      <c r="A22" s="50" t="s">
        <v>28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2">
        <v>5857920</v>
      </c>
      <c r="O22" s="122">
        <v>5857920</v>
      </c>
      <c r="P22" s="122">
        <v>2928960</v>
      </c>
      <c r="Q22" s="181">
        <f t="shared" si="5"/>
        <v>50</v>
      </c>
      <c r="R22" s="121">
        <f t="shared" si="0"/>
        <v>5857920</v>
      </c>
      <c r="S22" s="121">
        <f t="shared" si="1"/>
        <v>5857920</v>
      </c>
      <c r="T22" s="121">
        <f t="shared" si="2"/>
        <v>2928960</v>
      </c>
      <c r="U22" s="180">
        <f t="shared" si="3"/>
        <v>50</v>
      </c>
      <c r="V22" s="157">
        <f t="shared" si="4"/>
        <v>2928960</v>
      </c>
      <c r="W22" s="1"/>
      <c r="X22" s="2"/>
      <c r="Y22" s="117"/>
      <c r="Z22" s="2"/>
    </row>
    <row r="23" spans="1:29" ht="15">
      <c r="A23" s="50" t="s">
        <v>29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>
        <v>1293486</v>
      </c>
      <c r="O23" s="122">
        <v>1293486</v>
      </c>
      <c r="P23" s="122">
        <v>646752</v>
      </c>
      <c r="Q23" s="181">
        <f t="shared" si="5"/>
        <v>50.00069579415626</v>
      </c>
      <c r="R23" s="122">
        <f t="shared" si="0"/>
        <v>1293486</v>
      </c>
      <c r="S23" s="122">
        <f t="shared" si="1"/>
        <v>1293486</v>
      </c>
      <c r="T23" s="122">
        <f t="shared" si="2"/>
        <v>646752</v>
      </c>
      <c r="U23" s="181">
        <f t="shared" si="3"/>
        <v>50.00069579415626</v>
      </c>
      <c r="V23" s="120">
        <f t="shared" si="4"/>
        <v>646752</v>
      </c>
      <c r="W23" s="1"/>
      <c r="X23" s="2"/>
      <c r="Y23" s="3"/>
      <c r="Z23" s="2"/>
      <c r="AC23" s="1"/>
    </row>
    <row r="24" spans="1:29" ht="15">
      <c r="A24" s="50" t="s">
        <v>60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>
        <v>155486</v>
      </c>
      <c r="O24" s="122">
        <v>155486</v>
      </c>
      <c r="P24" s="122">
        <v>70637</v>
      </c>
      <c r="Q24" s="181">
        <f t="shared" si="5"/>
        <v>45.42981361666002</v>
      </c>
      <c r="R24" s="122">
        <f t="shared" si="0"/>
        <v>155486</v>
      </c>
      <c r="S24" s="122">
        <f t="shared" si="1"/>
        <v>155486</v>
      </c>
      <c r="T24" s="122">
        <f t="shared" si="2"/>
        <v>70637</v>
      </c>
      <c r="U24" s="181">
        <f t="shared" si="3"/>
        <v>45.42981361666002</v>
      </c>
      <c r="V24" s="120">
        <f t="shared" si="4"/>
        <v>70637</v>
      </c>
      <c r="W24" s="1"/>
      <c r="X24" s="2"/>
      <c r="Y24" s="3"/>
      <c r="Z24" s="2"/>
      <c r="AC24" s="1"/>
    </row>
    <row r="25" spans="1:29" ht="15">
      <c r="A25" s="179" t="s">
        <v>120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>
        <v>240000</v>
      </c>
      <c r="P25" s="177">
        <v>240000</v>
      </c>
      <c r="Q25" s="183">
        <f t="shared" si="5"/>
        <v>100</v>
      </c>
      <c r="R25" s="187">
        <f t="shared" si="0"/>
        <v>0</v>
      </c>
      <c r="S25" s="177">
        <f t="shared" si="1"/>
        <v>240000</v>
      </c>
      <c r="T25" s="177">
        <f t="shared" si="2"/>
        <v>240000</v>
      </c>
      <c r="U25" s="183">
        <f t="shared" si="3"/>
        <v>100</v>
      </c>
      <c r="V25" s="178">
        <f t="shared" si="4"/>
        <v>240000</v>
      </c>
      <c r="W25" s="1"/>
      <c r="X25" s="2"/>
      <c r="Y25" s="117"/>
      <c r="Z25" s="2"/>
      <c r="AC25" s="1"/>
    </row>
    <row r="26" spans="1:29" ht="15">
      <c r="A26" s="179" t="s">
        <v>121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>
        <v>2400000</v>
      </c>
      <c r="P26" s="177">
        <v>2400000</v>
      </c>
      <c r="Q26" s="183">
        <f t="shared" si="5"/>
        <v>100</v>
      </c>
      <c r="R26" s="187">
        <f t="shared" si="0"/>
        <v>0</v>
      </c>
      <c r="S26" s="177">
        <f t="shared" si="1"/>
        <v>2400000</v>
      </c>
      <c r="T26" s="177">
        <f t="shared" si="2"/>
        <v>2400000</v>
      </c>
      <c r="U26" s="183">
        <f t="shared" si="3"/>
        <v>100</v>
      </c>
      <c r="V26" s="178">
        <f t="shared" si="4"/>
        <v>2400000</v>
      </c>
      <c r="W26" s="1"/>
      <c r="X26" s="2"/>
      <c r="Y26" s="117"/>
      <c r="Z26" s="2"/>
      <c r="AC26" s="1"/>
    </row>
    <row r="27" spans="1:24" ht="15" thickBot="1">
      <c r="A27" s="195" t="s">
        <v>34</v>
      </c>
      <c r="B27" s="123">
        <v>9518344</v>
      </c>
      <c r="C27" s="123">
        <v>8837163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>
        <f t="shared" si="0"/>
        <v>9518344</v>
      </c>
      <c r="S27" s="123">
        <f t="shared" si="1"/>
        <v>8837163</v>
      </c>
      <c r="T27" s="186">
        <f t="shared" si="2"/>
        <v>0</v>
      </c>
      <c r="U27" s="191"/>
      <c r="V27" s="188">
        <f t="shared" si="4"/>
        <v>0</v>
      </c>
      <c r="W27" s="1"/>
      <c r="X27" t="s">
        <v>97</v>
      </c>
    </row>
    <row r="28" spans="1:23" ht="15" thickBot="1" thickTop="1">
      <c r="A28" s="15" t="s">
        <v>48</v>
      </c>
      <c r="B28" s="53">
        <f>+B27+B21+B13+B12+B10</f>
        <v>12264481</v>
      </c>
      <c r="C28" s="53">
        <f>+C27+C21+C13+C12+C10</f>
        <v>11611300</v>
      </c>
      <c r="D28" s="53">
        <f>+D27+D21+D13+D12+D10</f>
        <v>1163032</v>
      </c>
      <c r="E28" s="182">
        <f>+D28/C28*100</f>
        <v>10.016380594765444</v>
      </c>
      <c r="F28" s="53">
        <f>+F27+F21+F13+F12+F10</f>
        <v>18461264</v>
      </c>
      <c r="G28" s="53">
        <f>+G27+G21+G13+G12+G10</f>
        <v>20543206</v>
      </c>
      <c r="H28" s="53">
        <f>+H27+H21+H13+H12+H10</f>
        <v>6343681</v>
      </c>
      <c r="I28" s="182">
        <f>+H28/G28*100</f>
        <v>30.87970300254011</v>
      </c>
      <c r="J28" s="53">
        <f>+J27+J21+J13+J12+J10</f>
        <v>56524000</v>
      </c>
      <c r="K28" s="53">
        <f>+K27+K21+K13+K12+K10</f>
        <v>56524000</v>
      </c>
      <c r="L28" s="53">
        <f>+L27+L21+L13+L12+L10</f>
        <v>26088000</v>
      </c>
      <c r="M28" s="182">
        <f>+L28/K28*100</f>
        <v>46.15384615384615</v>
      </c>
      <c r="N28" s="53">
        <f>+N27+N21+N13+N12+N10</f>
        <v>7306892</v>
      </c>
      <c r="O28" s="53">
        <f>+O27+O21+O13+O12+O10</f>
        <v>9946892</v>
      </c>
      <c r="P28" s="53">
        <f>+P27+P21+P13+P12+P10</f>
        <v>6286349</v>
      </c>
      <c r="Q28" s="182">
        <f>+P28/O28*100</f>
        <v>63.199127928603225</v>
      </c>
      <c r="R28" s="53">
        <f>+R27+R21+R13+R12+R10</f>
        <v>94556637</v>
      </c>
      <c r="S28" s="53">
        <f>+S27+S21+S13+S12+S10</f>
        <v>98625398</v>
      </c>
      <c r="T28" s="53">
        <f>+T27+T21+T13+T12+T10</f>
        <v>39881062</v>
      </c>
      <c r="U28" s="182">
        <f t="shared" si="3"/>
        <v>40.43690855371757</v>
      </c>
      <c r="V28" s="54">
        <f>+T28</f>
        <v>39881062</v>
      </c>
      <c r="W28" s="6"/>
    </row>
    <row r="29" spans="1:25" s="2" customFormat="1" ht="15" thickBot="1" thickTop="1">
      <c r="A29" s="196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197"/>
      <c r="W29" s="5"/>
      <c r="Y29" s="117"/>
    </row>
    <row r="30" spans="1:22" ht="15" thickBot="1" thickTop="1">
      <c r="A30" s="15" t="s">
        <v>49</v>
      </c>
      <c r="B30" s="56">
        <v>0</v>
      </c>
      <c r="C30" s="56">
        <v>0</v>
      </c>
      <c r="D30" s="56">
        <v>0</v>
      </c>
      <c r="E30" s="56"/>
      <c r="F30" s="56">
        <v>0</v>
      </c>
      <c r="G30" s="56">
        <v>0</v>
      </c>
      <c r="H30" s="56">
        <v>0</v>
      </c>
      <c r="I30" s="56"/>
      <c r="J30" s="56">
        <v>0</v>
      </c>
      <c r="K30" s="56">
        <v>0</v>
      </c>
      <c r="L30" s="56">
        <v>0</v>
      </c>
      <c r="M30" s="56"/>
      <c r="N30" s="56">
        <v>0</v>
      </c>
      <c r="O30" s="56">
        <v>0</v>
      </c>
      <c r="P30" s="56">
        <v>0</v>
      </c>
      <c r="Q30" s="56"/>
      <c r="R30" s="56">
        <v>0</v>
      </c>
      <c r="S30" s="56">
        <v>0</v>
      </c>
      <c r="T30" s="56">
        <v>0</v>
      </c>
      <c r="U30" s="56"/>
      <c r="V30" s="43">
        <v>0</v>
      </c>
    </row>
    <row r="31" spans="2:22" ht="15" thickTop="1">
      <c r="B31" s="1"/>
      <c r="C31" s="1"/>
      <c r="D31" s="1"/>
      <c r="E31" s="1"/>
      <c r="F31" s="1"/>
      <c r="H31" s="1"/>
      <c r="I31" s="1"/>
      <c r="J31" s="1"/>
      <c r="K31" s="1"/>
      <c r="M31" s="1"/>
      <c r="N31" s="1"/>
      <c r="O31" s="1"/>
      <c r="P31" s="1"/>
      <c r="R31" s="1"/>
      <c r="S31" s="1"/>
      <c r="T31" s="1"/>
      <c r="U31" s="1"/>
      <c r="V31" s="1"/>
    </row>
    <row r="32" spans="20:22" ht="14.25">
      <c r="T32" s="192"/>
      <c r="V32" s="1"/>
    </row>
    <row r="33" spans="19:22" ht="14.25">
      <c r="S33" s="38"/>
      <c r="T33" s="1"/>
      <c r="V33" s="1"/>
    </row>
  </sheetData>
  <sheetProtection/>
  <mergeCells count="13">
    <mergeCell ref="F7:I7"/>
    <mergeCell ref="J7:M7"/>
    <mergeCell ref="N7:Q7"/>
    <mergeCell ref="A3:V3"/>
    <mergeCell ref="A4:V4"/>
    <mergeCell ref="A6:A8"/>
    <mergeCell ref="B6:E6"/>
    <mergeCell ref="F6:I6"/>
    <mergeCell ref="J6:M6"/>
    <mergeCell ref="N6:Q6"/>
    <mergeCell ref="R6:U7"/>
    <mergeCell ref="V6:V8"/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20"/>
  <sheetViews>
    <sheetView view="pageBreakPreview" zoomScale="60" workbookViewId="0" topLeftCell="A7">
      <selection activeCell="A14" sqref="A14"/>
    </sheetView>
  </sheetViews>
  <sheetFormatPr defaultColWidth="9.140625" defaultRowHeight="15"/>
  <cols>
    <col min="1" max="1" width="47.8515625" style="57" customWidth="1"/>
    <col min="2" max="2" width="13.7109375" style="57" customWidth="1"/>
    <col min="3" max="3" width="15.421875" style="57" customWidth="1"/>
    <col min="4" max="4" width="14.7109375" style="144" bestFit="1" customWidth="1"/>
    <col min="5" max="5" width="9.140625" style="57" customWidth="1"/>
    <col min="6" max="6" width="13.28125" style="144" bestFit="1" customWidth="1"/>
    <col min="7" max="16384" width="9.140625" style="57" customWidth="1"/>
  </cols>
  <sheetData>
    <row r="1" spans="1:4" ht="13.5">
      <c r="A1" s="7" t="s">
        <v>16</v>
      </c>
      <c r="D1" s="61" t="s">
        <v>56</v>
      </c>
    </row>
    <row r="2" spans="1:4" ht="13.5">
      <c r="A2" s="60"/>
      <c r="B2" s="60"/>
      <c r="D2" s="57"/>
    </row>
    <row r="3" spans="1:4" ht="13.5">
      <c r="A3" s="60"/>
      <c r="B3" s="60"/>
      <c r="D3" s="57"/>
    </row>
    <row r="4" spans="1:4" ht="13.5">
      <c r="A4" s="305" t="s">
        <v>123</v>
      </c>
      <c r="B4" s="305"/>
      <c r="C4" s="305"/>
      <c r="D4" s="305"/>
    </row>
    <row r="5" spans="1:4" ht="13.5">
      <c r="A5" s="306" t="s">
        <v>17</v>
      </c>
      <c r="B5" s="306"/>
      <c r="C5" s="306"/>
      <c r="D5" s="306"/>
    </row>
    <row r="6" ht="12.75">
      <c r="D6" s="57"/>
    </row>
    <row r="7" spans="1:4" ht="15.75" thickBot="1">
      <c r="A7" s="58"/>
      <c r="D7" s="57"/>
    </row>
    <row r="8" spans="1:6" s="59" customFormat="1" ht="39" customHeight="1" thickBot="1" thickTop="1">
      <c r="A8" s="202" t="s">
        <v>10</v>
      </c>
      <c r="B8" s="198" t="s">
        <v>27</v>
      </c>
      <c r="C8" s="198" t="s">
        <v>127</v>
      </c>
      <c r="D8" s="62" t="s">
        <v>98</v>
      </c>
      <c r="F8" s="145"/>
    </row>
    <row r="9" spans="1:6" s="59" customFormat="1" ht="24.75" customHeight="1" thickTop="1">
      <c r="A9" s="63" t="s">
        <v>11</v>
      </c>
      <c r="B9" s="199"/>
      <c r="C9" s="199"/>
      <c r="D9" s="66"/>
      <c r="F9" s="145"/>
    </row>
    <row r="10" spans="1:6" s="59" customFormat="1" ht="24.75" customHeight="1">
      <c r="A10" s="203" t="s">
        <v>95</v>
      </c>
      <c r="B10" s="204">
        <v>6329471.894610195</v>
      </c>
      <c r="C10" s="204">
        <f>SUM(C11:C14)</f>
        <v>-710536</v>
      </c>
      <c r="D10" s="205">
        <f>SUM(B10:C10)</f>
        <v>5618935.894610195</v>
      </c>
      <c r="F10" s="145"/>
    </row>
    <row r="11" spans="1:6" s="59" customFormat="1" ht="24.75" customHeight="1">
      <c r="A11" s="206" t="s">
        <v>124</v>
      </c>
      <c r="B11" s="207"/>
      <c r="C11" s="208">
        <v>2705629</v>
      </c>
      <c r="D11" s="209"/>
      <c r="F11" s="145"/>
    </row>
    <row r="12" spans="1:4" ht="26.25" customHeight="1">
      <c r="A12" s="206" t="s">
        <v>125</v>
      </c>
      <c r="B12" s="208"/>
      <c r="C12" s="208">
        <v>-2400000</v>
      </c>
      <c r="D12" s="210"/>
    </row>
    <row r="13" spans="1:4" ht="15">
      <c r="A13" s="206" t="s">
        <v>126</v>
      </c>
      <c r="B13" s="208"/>
      <c r="C13" s="208">
        <v>-997546</v>
      </c>
      <c r="D13" s="210"/>
    </row>
    <row r="14" spans="1:4" ht="15">
      <c r="A14" s="206" t="s">
        <v>130</v>
      </c>
      <c r="B14" s="208"/>
      <c r="C14" s="208">
        <v>-18619</v>
      </c>
      <c r="D14" s="210"/>
    </row>
    <row r="15" spans="1:4" ht="15">
      <c r="A15" s="203" t="s">
        <v>96</v>
      </c>
      <c r="B15" s="204">
        <v>3188872.1053898055</v>
      </c>
      <c r="C15" s="204">
        <f>SUM(C16:C19)</f>
        <v>29355</v>
      </c>
      <c r="D15" s="205">
        <f>SUM(B15:C15)</f>
        <v>3218227.1053898055</v>
      </c>
    </row>
    <row r="16" spans="1:4" ht="15">
      <c r="A16" s="206" t="s">
        <v>124</v>
      </c>
      <c r="B16" s="200"/>
      <c r="C16" s="208">
        <v>1363132</v>
      </c>
      <c r="D16" s="67"/>
    </row>
    <row r="17" spans="1:4" ht="15">
      <c r="A17" s="206" t="s">
        <v>125</v>
      </c>
      <c r="B17" s="200"/>
      <c r="C17" s="208">
        <v>-240000</v>
      </c>
      <c r="D17" s="67"/>
    </row>
    <row r="18" spans="1:4" ht="15">
      <c r="A18" s="206" t="s">
        <v>126</v>
      </c>
      <c r="B18" s="200"/>
      <c r="C18" s="208">
        <v>-1084396</v>
      </c>
      <c r="D18" s="67"/>
    </row>
    <row r="19" spans="1:4" ht="15.75" thickBot="1">
      <c r="A19" s="211" t="s">
        <v>131</v>
      </c>
      <c r="B19" s="212"/>
      <c r="C19" s="213">
        <v>-9381</v>
      </c>
      <c r="D19" s="214"/>
    </row>
    <row r="20" spans="1:4" ht="16.5" thickBot="1" thickTop="1">
      <c r="A20" s="64" t="s">
        <v>50</v>
      </c>
      <c r="B20" s="201">
        <f>+B15+B10</f>
        <v>9518344</v>
      </c>
      <c r="C20" s="201">
        <f>+C15+C10</f>
        <v>-681181</v>
      </c>
      <c r="D20" s="65">
        <f>+D15+D10</f>
        <v>8837163</v>
      </c>
    </row>
    <row r="21" ht="13.5" thickTop="1"/>
  </sheetData>
  <sheetProtection/>
  <mergeCells count="2">
    <mergeCell ref="A4:D4"/>
    <mergeCell ref="A5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27"/>
  <sheetViews>
    <sheetView view="pageBreakPreview" zoomScale="60" zoomScaleNormal="80" zoomScalePageLayoutView="0" workbookViewId="0" topLeftCell="A4">
      <selection activeCell="H43" sqref="H43"/>
    </sheetView>
  </sheetViews>
  <sheetFormatPr defaultColWidth="9.140625" defaultRowHeight="15"/>
  <cols>
    <col min="1" max="1" width="4.421875" style="84" customWidth="1"/>
    <col min="2" max="2" width="49.8515625" style="87" customWidth="1"/>
    <col min="3" max="3" width="14.00390625" style="84" customWidth="1"/>
    <col min="4" max="4" width="14.7109375" style="84" customWidth="1"/>
    <col min="5" max="5" width="13.7109375" style="84" customWidth="1"/>
    <col min="6" max="6" width="6.7109375" style="84" customWidth="1"/>
    <col min="7" max="7" width="4.421875" style="84" customWidth="1"/>
    <col min="8" max="8" width="49.8515625" style="87" customWidth="1"/>
    <col min="9" max="9" width="15.28125" style="87" customWidth="1"/>
    <col min="10" max="11" width="16.28125" style="87" customWidth="1"/>
    <col min="12" max="12" width="6.7109375" style="87" customWidth="1"/>
    <col min="13" max="16384" width="9.140625" style="87" customWidth="1"/>
  </cols>
  <sheetData>
    <row r="1" spans="1:12" ht="15">
      <c r="A1" s="7" t="s">
        <v>16</v>
      </c>
      <c r="B1" s="82"/>
      <c r="C1" s="83"/>
      <c r="D1" s="83"/>
      <c r="E1" s="83"/>
      <c r="F1" s="83"/>
      <c r="G1" s="83"/>
      <c r="H1" s="85"/>
      <c r="J1" s="86"/>
      <c r="L1" s="86" t="s">
        <v>84</v>
      </c>
    </row>
    <row r="2" spans="1:12" ht="12.75">
      <c r="A2" s="85"/>
      <c r="B2" s="84"/>
      <c r="C2" s="85"/>
      <c r="D2" s="85"/>
      <c r="E2" s="85"/>
      <c r="F2" s="85"/>
      <c r="G2" s="85"/>
      <c r="H2" s="85"/>
      <c r="I2" s="88"/>
      <c r="J2" s="88"/>
      <c r="K2" s="88"/>
      <c r="L2" s="88"/>
    </row>
    <row r="3" spans="1:12" ht="17.25">
      <c r="A3" s="87"/>
      <c r="B3" s="307" t="s">
        <v>128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</row>
    <row r="4" spans="1:12" ht="12.75">
      <c r="A4" s="87"/>
      <c r="B4" s="308" t="s">
        <v>64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</row>
    <row r="5" spans="2:8" ht="13.5" thickBot="1">
      <c r="B5" s="84"/>
      <c r="H5" s="85"/>
    </row>
    <row r="6" spans="1:12" s="92" customFormat="1" ht="52.5" customHeight="1" thickBot="1" thickTop="1">
      <c r="A6" s="90"/>
      <c r="B6" s="89" t="s">
        <v>66</v>
      </c>
      <c r="C6" s="90" t="s">
        <v>27</v>
      </c>
      <c r="D6" s="90" t="s">
        <v>98</v>
      </c>
      <c r="E6" s="90" t="s">
        <v>99</v>
      </c>
      <c r="F6" s="90" t="s">
        <v>100</v>
      </c>
      <c r="G6" s="90"/>
      <c r="H6" s="89" t="s">
        <v>65</v>
      </c>
      <c r="I6" s="90" t="s">
        <v>27</v>
      </c>
      <c r="J6" s="90" t="s">
        <v>98</v>
      </c>
      <c r="K6" s="90" t="s">
        <v>99</v>
      </c>
      <c r="L6" s="91" t="s">
        <v>100</v>
      </c>
    </row>
    <row r="7" spans="1:12" s="93" customFormat="1" ht="21.75" customHeight="1" thickTop="1">
      <c r="A7" s="124"/>
      <c r="B7" s="125" t="s">
        <v>68</v>
      </c>
      <c r="C7" s="126">
        <v>79556637</v>
      </c>
      <c r="D7" s="126">
        <v>79556637</v>
      </c>
      <c r="E7" s="126">
        <v>39778320</v>
      </c>
      <c r="F7" s="228">
        <f>+E7/D7*100</f>
        <v>50.00000188544923</v>
      </c>
      <c r="G7" s="126"/>
      <c r="H7" s="125" t="s">
        <v>1</v>
      </c>
      <c r="I7" s="215">
        <v>170000</v>
      </c>
      <c r="J7" s="215">
        <v>170000</v>
      </c>
      <c r="K7" s="215"/>
      <c r="L7" s="127"/>
    </row>
    <row r="8" spans="1:12" ht="13.5">
      <c r="A8" s="128"/>
      <c r="B8" s="94" t="s">
        <v>129</v>
      </c>
      <c r="C8" s="95"/>
      <c r="D8" s="95"/>
      <c r="E8" s="217">
        <v>8</v>
      </c>
      <c r="F8" s="95"/>
      <c r="G8" s="95"/>
      <c r="H8" s="94" t="s">
        <v>67</v>
      </c>
      <c r="I8" s="216">
        <v>104237</v>
      </c>
      <c r="J8" s="216">
        <v>132237</v>
      </c>
      <c r="K8" s="216">
        <v>61000</v>
      </c>
      <c r="L8" s="225">
        <f>+K8/J8*100</f>
        <v>46.129298154071854</v>
      </c>
    </row>
    <row r="9" spans="1:12" s="98" customFormat="1" ht="21.75" customHeight="1">
      <c r="A9" s="129"/>
      <c r="B9" s="96"/>
      <c r="C9" s="97"/>
      <c r="D9" s="97"/>
      <c r="E9" s="97"/>
      <c r="F9" s="97"/>
      <c r="G9" s="97"/>
      <c r="H9" s="96" t="s">
        <v>69</v>
      </c>
      <c r="I9" s="217">
        <v>77457164</v>
      </c>
      <c r="J9" s="217">
        <v>79539106</v>
      </c>
      <c r="K9" s="217">
        <v>33533713</v>
      </c>
      <c r="L9" s="225">
        <f>+K9/J9*100</f>
        <v>42.16003257567416</v>
      </c>
    </row>
    <row r="10" spans="1:12" s="98" customFormat="1" ht="13.5">
      <c r="A10" s="129"/>
      <c r="B10" s="96"/>
      <c r="C10" s="97"/>
      <c r="D10" s="97"/>
      <c r="E10" s="97"/>
      <c r="F10" s="97"/>
      <c r="G10" s="97"/>
      <c r="H10" s="100" t="s">
        <v>85</v>
      </c>
      <c r="I10" s="217">
        <v>7306892</v>
      </c>
      <c r="J10" s="217">
        <v>9946892</v>
      </c>
      <c r="K10" s="217">
        <v>6286349</v>
      </c>
      <c r="L10" s="225">
        <f>+K10/J10*100</f>
        <v>63.199127928603225</v>
      </c>
    </row>
    <row r="11" spans="1:12" s="98" customFormat="1" ht="21.75" customHeight="1">
      <c r="A11" s="129"/>
      <c r="B11" s="99"/>
      <c r="C11" s="97"/>
      <c r="D11" s="97"/>
      <c r="E11" s="97"/>
      <c r="F11" s="97"/>
      <c r="G11" s="97"/>
      <c r="H11" s="99" t="s">
        <v>91</v>
      </c>
      <c r="I11" s="217">
        <v>9518344</v>
      </c>
      <c r="J11" s="217">
        <v>8837163</v>
      </c>
      <c r="K11" s="217"/>
      <c r="L11" s="130"/>
    </row>
    <row r="12" spans="1:12" s="103" customFormat="1" ht="23.25" customHeight="1">
      <c r="A12" s="131" t="s">
        <v>51</v>
      </c>
      <c r="B12" s="101" t="s">
        <v>71</v>
      </c>
      <c r="C12" s="102">
        <f>SUM(C7:C11)</f>
        <v>79556637</v>
      </c>
      <c r="D12" s="102">
        <f>SUM(D7:D11)</f>
        <v>79556637</v>
      </c>
      <c r="E12" s="102">
        <f>SUM(E7:E11)</f>
        <v>39778328</v>
      </c>
      <c r="F12" s="229">
        <f>+E12/D12*100</f>
        <v>50.00001194117846</v>
      </c>
      <c r="G12" s="102" t="s">
        <v>51</v>
      </c>
      <c r="H12" s="101" t="s">
        <v>70</v>
      </c>
      <c r="I12" s="218">
        <f>SUM(I7:I11)</f>
        <v>94556637</v>
      </c>
      <c r="J12" s="218">
        <f>SUM(J7:J11)</f>
        <v>98625398</v>
      </c>
      <c r="K12" s="218">
        <f>SUM(K7:K11)</f>
        <v>39881062</v>
      </c>
      <c r="L12" s="226">
        <f>+K12/J12*100</f>
        <v>40.43690855371757</v>
      </c>
    </row>
    <row r="13" spans="1:12" s="98" customFormat="1" ht="25.5" customHeight="1">
      <c r="A13" s="132"/>
      <c r="B13" s="99" t="s">
        <v>74</v>
      </c>
      <c r="C13" s="106">
        <v>0</v>
      </c>
      <c r="D13" s="106">
        <v>0</v>
      </c>
      <c r="E13" s="106"/>
      <c r="F13" s="106"/>
      <c r="G13" s="104"/>
      <c r="H13" s="99" t="s">
        <v>72</v>
      </c>
      <c r="I13" s="106">
        <v>0</v>
      </c>
      <c r="J13" s="106">
        <v>0</v>
      </c>
      <c r="K13" s="106">
        <v>0</v>
      </c>
      <c r="L13" s="223"/>
    </row>
    <row r="14" spans="1:12" s="98" customFormat="1" ht="21.75" customHeight="1">
      <c r="A14" s="133"/>
      <c r="B14" s="99"/>
      <c r="C14" s="105"/>
      <c r="D14" s="105"/>
      <c r="E14" s="105"/>
      <c r="F14" s="105"/>
      <c r="G14" s="105"/>
      <c r="H14" s="99" t="s">
        <v>73</v>
      </c>
      <c r="I14" s="106">
        <v>0</v>
      </c>
      <c r="J14" s="106">
        <v>0</v>
      </c>
      <c r="K14" s="106">
        <v>0</v>
      </c>
      <c r="L14" s="223"/>
    </row>
    <row r="15" spans="1:12" s="98" customFormat="1" ht="21.75" customHeight="1">
      <c r="A15" s="134"/>
      <c r="B15" s="96"/>
      <c r="C15" s="107"/>
      <c r="D15" s="107"/>
      <c r="E15" s="107"/>
      <c r="F15" s="107"/>
      <c r="G15" s="107"/>
      <c r="H15" s="99" t="s">
        <v>75</v>
      </c>
      <c r="I15" s="106">
        <v>0</v>
      </c>
      <c r="J15" s="106">
        <v>0</v>
      </c>
      <c r="K15" s="106">
        <v>0</v>
      </c>
      <c r="L15" s="223"/>
    </row>
    <row r="16" spans="1:12" s="108" customFormat="1" ht="23.25" customHeight="1">
      <c r="A16" s="131" t="s">
        <v>52</v>
      </c>
      <c r="B16" s="101" t="s">
        <v>77</v>
      </c>
      <c r="C16" s="143">
        <v>0</v>
      </c>
      <c r="D16" s="143">
        <v>0</v>
      </c>
      <c r="E16" s="143"/>
      <c r="F16" s="143"/>
      <c r="G16" s="102" t="s">
        <v>52</v>
      </c>
      <c r="H16" s="101" t="s">
        <v>76</v>
      </c>
      <c r="I16" s="219">
        <f>SUM(I13:I15)</f>
        <v>0</v>
      </c>
      <c r="J16" s="219">
        <v>0</v>
      </c>
      <c r="K16" s="219">
        <v>0</v>
      </c>
      <c r="L16" s="142"/>
    </row>
    <row r="17" spans="1:12" s="108" customFormat="1" ht="23.25" customHeight="1">
      <c r="A17" s="131"/>
      <c r="B17" s="101" t="s">
        <v>86</v>
      </c>
      <c r="C17" s="102">
        <f>+C16+C12</f>
        <v>79556637</v>
      </c>
      <c r="D17" s="102">
        <f>+D16+D12</f>
        <v>79556637</v>
      </c>
      <c r="E17" s="102">
        <f>+E16+E12</f>
        <v>39778328</v>
      </c>
      <c r="F17" s="229">
        <f>+E17/D17*100</f>
        <v>50.00001194117846</v>
      </c>
      <c r="G17" s="102"/>
      <c r="H17" s="101" t="s">
        <v>87</v>
      </c>
      <c r="I17" s="218">
        <f>+I16+I12</f>
        <v>94556637</v>
      </c>
      <c r="J17" s="218">
        <f>+J16+J12</f>
        <v>98625398</v>
      </c>
      <c r="K17" s="218">
        <f>+K16+K12</f>
        <v>39881062</v>
      </c>
      <c r="L17" s="226">
        <f>+K17/J17*100</f>
        <v>40.43690855371757</v>
      </c>
    </row>
    <row r="18" spans="1:12" s="98" customFormat="1" ht="23.25" customHeight="1">
      <c r="A18" s="133"/>
      <c r="B18" s="100" t="s">
        <v>90</v>
      </c>
      <c r="C18" s="105">
        <v>15000000</v>
      </c>
      <c r="D18" s="105">
        <v>19068761</v>
      </c>
      <c r="E18" s="105">
        <v>19068761</v>
      </c>
      <c r="F18" s="230">
        <f>+E18/D18*100</f>
        <v>100</v>
      </c>
      <c r="G18" s="105"/>
      <c r="H18" s="109"/>
      <c r="I18" s="105"/>
      <c r="J18" s="105"/>
      <c r="K18" s="105"/>
      <c r="L18" s="135"/>
    </row>
    <row r="19" spans="1:12" s="108" customFormat="1" ht="23.25" customHeight="1" thickBot="1">
      <c r="A19" s="131" t="s">
        <v>53</v>
      </c>
      <c r="B19" s="101" t="s">
        <v>79</v>
      </c>
      <c r="C19" s="102">
        <f>SUM(C18)</f>
        <v>15000000</v>
      </c>
      <c r="D19" s="102">
        <f>SUM(D18)</f>
        <v>19068761</v>
      </c>
      <c r="E19" s="102">
        <f>SUM(E18)</f>
        <v>19068761</v>
      </c>
      <c r="F19" s="229">
        <f>+E19/D19*100</f>
        <v>100</v>
      </c>
      <c r="G19" s="102" t="s">
        <v>53</v>
      </c>
      <c r="H19" s="220" t="s">
        <v>78</v>
      </c>
      <c r="I19" s="221">
        <v>0</v>
      </c>
      <c r="J19" s="221">
        <v>0</v>
      </c>
      <c r="K19" s="221">
        <v>0</v>
      </c>
      <c r="L19" s="222"/>
    </row>
    <row r="20" spans="1:12" s="108" customFormat="1" ht="23.25" customHeight="1" thickBot="1" thickTop="1">
      <c r="A20" s="136"/>
      <c r="B20" s="110" t="s">
        <v>88</v>
      </c>
      <c r="C20" s="137">
        <f>+C19+C17</f>
        <v>94556637</v>
      </c>
      <c r="D20" s="137">
        <f>+D19+D17</f>
        <v>98625398</v>
      </c>
      <c r="E20" s="137">
        <f>+E19+E17</f>
        <v>58847089</v>
      </c>
      <c r="F20" s="231">
        <f>+E20/D20*100</f>
        <v>59.667276577175386</v>
      </c>
      <c r="G20" s="137"/>
      <c r="H20" s="110" t="s">
        <v>89</v>
      </c>
      <c r="I20" s="224">
        <f>+I17+I19</f>
        <v>94556637</v>
      </c>
      <c r="J20" s="224">
        <f>+J17+J19</f>
        <v>98625398</v>
      </c>
      <c r="K20" s="224">
        <f>+K17+K19</f>
        <v>39881062</v>
      </c>
      <c r="L20" s="227">
        <f>+K20/J20*100</f>
        <v>40.43690855371757</v>
      </c>
    </row>
    <row r="21" spans="9:12" ht="19.5" customHeight="1" thickTop="1">
      <c r="I21" s="84"/>
      <c r="J21" s="84"/>
      <c r="K21" s="84"/>
      <c r="L21" s="84"/>
    </row>
    <row r="22" spans="1:12" ht="19.5" customHeight="1">
      <c r="A22" s="112"/>
      <c r="B22" s="111" t="s">
        <v>80</v>
      </c>
      <c r="C22" s="113">
        <f>+C12+C18-I12</f>
        <v>0</v>
      </c>
      <c r="D22" s="113">
        <f>+D12+D18-J12</f>
        <v>0</v>
      </c>
      <c r="E22" s="232">
        <f>+E12+E18-K12</f>
        <v>18966027</v>
      </c>
      <c r="F22" s="113"/>
      <c r="G22" s="112"/>
      <c r="H22" s="111"/>
      <c r="I22" s="112"/>
      <c r="J22" s="112"/>
      <c r="K22" s="112"/>
      <c r="L22" s="112"/>
    </row>
    <row r="23" spans="1:12" ht="19.5" customHeight="1">
      <c r="A23" s="112"/>
      <c r="B23" s="111" t="s">
        <v>81</v>
      </c>
      <c r="C23" s="113">
        <v>0</v>
      </c>
      <c r="D23" s="113">
        <v>0</v>
      </c>
      <c r="E23" s="113">
        <v>0</v>
      </c>
      <c r="F23" s="113"/>
      <c r="G23" s="112"/>
      <c r="H23" s="111"/>
      <c r="I23" s="112"/>
      <c r="J23" s="112"/>
      <c r="K23" s="112"/>
      <c r="L23" s="112"/>
    </row>
    <row r="24" spans="1:12" ht="19.5" customHeight="1">
      <c r="A24" s="113"/>
      <c r="B24" s="111" t="s">
        <v>82</v>
      </c>
      <c r="C24" s="113">
        <f>SUM(C22:C23)</f>
        <v>0</v>
      </c>
      <c r="D24" s="113">
        <f>SUM(D22:D23)</f>
        <v>0</v>
      </c>
      <c r="E24" s="232">
        <f>SUM(E22:E23)</f>
        <v>18966027</v>
      </c>
      <c r="F24" s="113"/>
      <c r="G24" s="113"/>
      <c r="H24" s="138"/>
      <c r="I24" s="139"/>
      <c r="J24" s="139"/>
      <c r="K24" s="139"/>
      <c r="L24" s="139"/>
    </row>
    <row r="25" spans="1:12" ht="13.5">
      <c r="A25" s="114"/>
      <c r="C25" s="114"/>
      <c r="D25" s="114"/>
      <c r="E25" s="114"/>
      <c r="F25" s="114"/>
      <c r="G25" s="114"/>
      <c r="H25" s="141"/>
      <c r="I25" s="139"/>
      <c r="J25" s="139"/>
      <c r="K25" s="139"/>
      <c r="L25" s="139"/>
    </row>
    <row r="26" spans="8:12" ht="12.75">
      <c r="H26" s="140"/>
      <c r="I26" s="140"/>
      <c r="J26" s="140"/>
      <c r="K26" s="140"/>
      <c r="L26" s="140"/>
    </row>
    <row r="27" spans="8:12" ht="12.75">
      <c r="H27" s="140"/>
      <c r="I27" s="140"/>
      <c r="J27" s="140"/>
      <c r="K27" s="140"/>
      <c r="L27" s="140"/>
    </row>
  </sheetData>
  <sheetProtection/>
  <mergeCells count="2">
    <mergeCell ref="B3:L3"/>
    <mergeCell ref="B4:L4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DX27"/>
  <sheetViews>
    <sheetView view="pageBreakPreview" zoomScale="60" zoomScaleNormal="75" workbookViewId="0" topLeftCell="A4">
      <selection activeCell="O32" sqref="O32"/>
    </sheetView>
  </sheetViews>
  <sheetFormatPr defaultColWidth="9.140625" defaultRowHeight="15"/>
  <cols>
    <col min="1" max="1" width="49.421875" style="69" bestFit="1" customWidth="1"/>
    <col min="2" max="2" width="10.421875" style="69" bestFit="1" customWidth="1"/>
    <col min="3" max="3" width="11.140625" style="69" bestFit="1" customWidth="1"/>
    <col min="4" max="4" width="10.421875" style="69" bestFit="1" customWidth="1"/>
    <col min="5" max="7" width="11.57421875" style="69" bestFit="1" customWidth="1"/>
    <col min="8" max="8" width="10.421875" style="69" bestFit="1" customWidth="1"/>
    <col min="9" max="9" width="11.140625" style="69" bestFit="1" customWidth="1"/>
    <col min="10" max="10" width="10.421875" style="69" bestFit="1" customWidth="1"/>
    <col min="11" max="13" width="11.57421875" style="69" bestFit="1" customWidth="1"/>
    <col min="14" max="14" width="10.421875" style="69" bestFit="1" customWidth="1"/>
    <col min="15" max="15" width="11.140625" style="69" bestFit="1" customWidth="1"/>
    <col min="16" max="17" width="10.421875" style="69" bestFit="1" customWidth="1"/>
    <col min="18" max="21" width="11.57421875" style="69" bestFit="1" customWidth="1"/>
    <col min="22" max="22" width="14.00390625" style="69" bestFit="1" customWidth="1"/>
    <col min="23" max="23" width="9.140625" style="69" customWidth="1"/>
    <col min="24" max="24" width="17.140625" style="69" bestFit="1" customWidth="1"/>
    <col min="25" max="16384" width="9.140625" style="69" customWidth="1"/>
  </cols>
  <sheetData>
    <row r="1" spans="1:22" ht="13.5">
      <c r="A1" s="7" t="s">
        <v>16</v>
      </c>
      <c r="V1" s="71" t="s">
        <v>62</v>
      </c>
    </row>
    <row r="2" ht="13.5">
      <c r="A2" s="70"/>
    </row>
    <row r="3" ht="13.5">
      <c r="A3" s="70"/>
    </row>
    <row r="4" spans="1:128" ht="13.5">
      <c r="A4" s="309" t="s">
        <v>108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</row>
    <row r="5" spans="1:128" ht="13.5">
      <c r="A5" s="310" t="s">
        <v>17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</row>
    <row r="6" spans="1:22" ht="14.25" thickBot="1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s="74" customFormat="1" ht="14.25" thickTop="1">
      <c r="A7" s="316" t="s">
        <v>58</v>
      </c>
      <c r="B7" s="311" t="s">
        <v>133</v>
      </c>
      <c r="C7" s="312"/>
      <c r="D7" s="313"/>
      <c r="E7" s="314" t="s">
        <v>134</v>
      </c>
      <c r="F7" s="312"/>
      <c r="G7" s="315"/>
      <c r="H7" s="311" t="s">
        <v>135</v>
      </c>
      <c r="I7" s="312"/>
      <c r="J7" s="313"/>
      <c r="K7" s="314" t="s">
        <v>136</v>
      </c>
      <c r="L7" s="312"/>
      <c r="M7" s="315"/>
      <c r="N7" s="311" t="s">
        <v>137</v>
      </c>
      <c r="O7" s="312"/>
      <c r="P7" s="313"/>
      <c r="Q7" s="314" t="s">
        <v>138</v>
      </c>
      <c r="R7" s="312"/>
      <c r="S7" s="315"/>
      <c r="T7" s="311" t="s">
        <v>132</v>
      </c>
      <c r="U7" s="312"/>
      <c r="V7" s="313"/>
    </row>
    <row r="8" spans="1:22" s="74" customFormat="1" ht="14.25" thickBot="1">
      <c r="A8" s="317"/>
      <c r="B8" s="249" t="s">
        <v>106</v>
      </c>
      <c r="C8" s="158" t="s">
        <v>107</v>
      </c>
      <c r="D8" s="250" t="s">
        <v>99</v>
      </c>
      <c r="E8" s="242" t="s">
        <v>106</v>
      </c>
      <c r="F8" s="158" t="s">
        <v>107</v>
      </c>
      <c r="G8" s="263" t="s">
        <v>99</v>
      </c>
      <c r="H8" s="249" t="s">
        <v>106</v>
      </c>
      <c r="I8" s="158" t="s">
        <v>107</v>
      </c>
      <c r="J8" s="250" t="s">
        <v>99</v>
      </c>
      <c r="K8" s="242" t="s">
        <v>106</v>
      </c>
      <c r="L8" s="158" t="s">
        <v>107</v>
      </c>
      <c r="M8" s="263" t="s">
        <v>99</v>
      </c>
      <c r="N8" s="249" t="s">
        <v>106</v>
      </c>
      <c r="O8" s="158" t="s">
        <v>107</v>
      </c>
      <c r="P8" s="250" t="s">
        <v>99</v>
      </c>
      <c r="Q8" s="242" t="s">
        <v>106</v>
      </c>
      <c r="R8" s="158" t="s">
        <v>107</v>
      </c>
      <c r="S8" s="263" t="s">
        <v>99</v>
      </c>
      <c r="T8" s="249" t="s">
        <v>106</v>
      </c>
      <c r="U8" s="158" t="s">
        <v>107</v>
      </c>
      <c r="V8" s="250" t="s">
        <v>99</v>
      </c>
    </row>
    <row r="9" spans="1:22" ht="24.75" customHeight="1" thickTop="1">
      <c r="A9" s="234" t="s">
        <v>38</v>
      </c>
      <c r="B9" s="251"/>
      <c r="C9" s="75"/>
      <c r="D9" s="252"/>
      <c r="E9" s="243"/>
      <c r="F9" s="75"/>
      <c r="G9" s="264"/>
      <c r="H9" s="251"/>
      <c r="I9" s="75"/>
      <c r="J9" s="252"/>
      <c r="K9" s="243"/>
      <c r="L9" s="75"/>
      <c r="M9" s="264"/>
      <c r="N9" s="251"/>
      <c r="O9" s="75"/>
      <c r="P9" s="252"/>
      <c r="Q9" s="243"/>
      <c r="R9" s="75"/>
      <c r="S9" s="264"/>
      <c r="T9" s="251"/>
      <c r="U9" s="75"/>
      <c r="V9" s="252"/>
    </row>
    <row r="10" spans="1:22" ht="24.75" customHeight="1">
      <c r="A10" s="235" t="s">
        <v>9</v>
      </c>
      <c r="B10" s="253"/>
      <c r="C10" s="68"/>
      <c r="D10" s="254"/>
      <c r="E10" s="244"/>
      <c r="F10" s="68"/>
      <c r="G10" s="265"/>
      <c r="H10" s="253"/>
      <c r="I10" s="68"/>
      <c r="J10" s="254"/>
      <c r="K10" s="244"/>
      <c r="L10" s="68"/>
      <c r="M10" s="265">
        <v>4</v>
      </c>
      <c r="N10" s="253"/>
      <c r="O10" s="68"/>
      <c r="P10" s="254"/>
      <c r="Q10" s="244"/>
      <c r="R10" s="68"/>
      <c r="S10" s="265">
        <v>4</v>
      </c>
      <c r="T10" s="253"/>
      <c r="U10" s="68"/>
      <c r="V10" s="254">
        <f>+S10+P10+M10+J10+G10+D10</f>
        <v>8</v>
      </c>
    </row>
    <row r="11" spans="1:24" ht="24.75" customHeight="1">
      <c r="A11" s="235" t="s">
        <v>18</v>
      </c>
      <c r="B11" s="253"/>
      <c r="C11" s="68"/>
      <c r="D11" s="254"/>
      <c r="E11" s="244">
        <v>13259440</v>
      </c>
      <c r="F11" s="68">
        <v>13259440</v>
      </c>
      <c r="G11" s="265">
        <v>8817210</v>
      </c>
      <c r="H11" s="253">
        <v>6629720</v>
      </c>
      <c r="I11" s="68">
        <v>6629720</v>
      </c>
      <c r="J11" s="254">
        <v>4408605</v>
      </c>
      <c r="K11" s="244">
        <v>6629720</v>
      </c>
      <c r="L11" s="68">
        <v>6629720</v>
      </c>
      <c r="M11" s="265">
        <v>11071950</v>
      </c>
      <c r="N11" s="253">
        <v>6629720</v>
      </c>
      <c r="O11" s="68">
        <v>662720</v>
      </c>
      <c r="P11" s="254">
        <v>4408605</v>
      </c>
      <c r="Q11" s="244">
        <v>6629720</v>
      </c>
      <c r="R11" s="68">
        <f>6629720</f>
        <v>6629720</v>
      </c>
      <c r="S11" s="265">
        <v>11071950</v>
      </c>
      <c r="T11" s="253">
        <f>+Q11+N11+K11+H11+E11+B11</f>
        <v>39778320</v>
      </c>
      <c r="U11" s="68">
        <f>+R11+O11+L11+I11+F11+C11</f>
        <v>33811320</v>
      </c>
      <c r="V11" s="254">
        <f>+S11+P11+M11+J11+G11+D11</f>
        <v>39778320</v>
      </c>
      <c r="X11" s="233"/>
    </row>
    <row r="12" spans="1:26" ht="24.75" customHeight="1">
      <c r="A12" s="235" t="s">
        <v>57</v>
      </c>
      <c r="B12" s="253">
        <v>6726656</v>
      </c>
      <c r="C12" s="68">
        <v>6726656</v>
      </c>
      <c r="D12" s="254">
        <v>6726656</v>
      </c>
      <c r="E12" s="244"/>
      <c r="F12" s="68"/>
      <c r="G12" s="265"/>
      <c r="H12" s="253"/>
      <c r="I12" s="68"/>
      <c r="J12" s="254"/>
      <c r="K12" s="244">
        <v>8273344</v>
      </c>
      <c r="L12" s="68">
        <v>8273344</v>
      </c>
      <c r="M12" s="265">
        <v>8273344</v>
      </c>
      <c r="N12" s="253"/>
      <c r="O12" s="68"/>
      <c r="P12" s="254"/>
      <c r="Q12" s="244"/>
      <c r="R12" s="68">
        <v>4068761</v>
      </c>
      <c r="S12" s="265">
        <v>4068761</v>
      </c>
      <c r="T12" s="253">
        <f aca="true" t="shared" si="0" ref="T12:T20">+Q12+N12+K12+H12+E12+B12</f>
        <v>15000000</v>
      </c>
      <c r="U12" s="68">
        <f aca="true" t="shared" si="1" ref="U12:U20">+R12+O12+L12+I12+F12+C12</f>
        <v>19068761</v>
      </c>
      <c r="V12" s="254">
        <f aca="true" t="shared" si="2" ref="V12:V20">+S12+P12+M12+J12+G12+D12</f>
        <v>19068761</v>
      </c>
      <c r="X12" s="76"/>
      <c r="Z12" s="76"/>
    </row>
    <row r="13" spans="1:22" s="78" customFormat="1" ht="24.75" customHeight="1">
      <c r="A13" s="236" t="s">
        <v>54</v>
      </c>
      <c r="B13" s="255">
        <f>SUM(B10:B12)</f>
        <v>6726656</v>
      </c>
      <c r="C13" s="77">
        <f aca="true" t="shared" si="3" ref="C13:S13">SUM(C10:C12)</f>
        <v>6726656</v>
      </c>
      <c r="D13" s="256">
        <f t="shared" si="3"/>
        <v>6726656</v>
      </c>
      <c r="E13" s="245">
        <f t="shared" si="3"/>
        <v>13259440</v>
      </c>
      <c r="F13" s="77">
        <f t="shared" si="3"/>
        <v>13259440</v>
      </c>
      <c r="G13" s="266">
        <f t="shared" si="3"/>
        <v>8817210</v>
      </c>
      <c r="H13" s="255">
        <f t="shared" si="3"/>
        <v>6629720</v>
      </c>
      <c r="I13" s="77">
        <f t="shared" si="3"/>
        <v>6629720</v>
      </c>
      <c r="J13" s="256">
        <f t="shared" si="3"/>
        <v>4408605</v>
      </c>
      <c r="K13" s="245">
        <f t="shared" si="3"/>
        <v>14903064</v>
      </c>
      <c r="L13" s="77">
        <f t="shared" si="3"/>
        <v>14903064</v>
      </c>
      <c r="M13" s="266">
        <f t="shared" si="3"/>
        <v>19345298</v>
      </c>
      <c r="N13" s="255">
        <f t="shared" si="3"/>
        <v>6629720</v>
      </c>
      <c r="O13" s="77">
        <f t="shared" si="3"/>
        <v>662720</v>
      </c>
      <c r="P13" s="256">
        <f t="shared" si="3"/>
        <v>4408605</v>
      </c>
      <c r="Q13" s="245">
        <f t="shared" si="3"/>
        <v>6629720</v>
      </c>
      <c r="R13" s="77">
        <f t="shared" si="3"/>
        <v>10698481</v>
      </c>
      <c r="S13" s="266">
        <f t="shared" si="3"/>
        <v>15140715</v>
      </c>
      <c r="T13" s="255">
        <f t="shared" si="0"/>
        <v>54778320</v>
      </c>
      <c r="U13" s="77">
        <f t="shared" si="1"/>
        <v>52880081</v>
      </c>
      <c r="V13" s="256">
        <f t="shared" si="2"/>
        <v>58847089</v>
      </c>
    </row>
    <row r="14" spans="1:22" ht="24.75" customHeight="1">
      <c r="A14" s="237"/>
      <c r="B14" s="257"/>
      <c r="C14" s="79"/>
      <c r="D14" s="258"/>
      <c r="E14" s="246"/>
      <c r="F14" s="79"/>
      <c r="G14" s="267"/>
      <c r="H14" s="257"/>
      <c r="I14" s="79"/>
      <c r="J14" s="258"/>
      <c r="K14" s="246"/>
      <c r="L14" s="79"/>
      <c r="M14" s="267"/>
      <c r="N14" s="257"/>
      <c r="O14" s="79"/>
      <c r="P14" s="258"/>
      <c r="Q14" s="246"/>
      <c r="R14" s="79"/>
      <c r="S14" s="267"/>
      <c r="T14" s="257"/>
      <c r="U14" s="79"/>
      <c r="V14" s="258"/>
    </row>
    <row r="15" spans="1:22" ht="24.75" customHeight="1">
      <c r="A15" s="238" t="s">
        <v>37</v>
      </c>
      <c r="B15" s="257"/>
      <c r="C15" s="79"/>
      <c r="D15" s="258"/>
      <c r="E15" s="246"/>
      <c r="F15" s="79"/>
      <c r="G15" s="267"/>
      <c r="H15" s="257"/>
      <c r="I15" s="79"/>
      <c r="J15" s="258"/>
      <c r="K15" s="246"/>
      <c r="L15" s="79"/>
      <c r="M15" s="267"/>
      <c r="N15" s="257"/>
      <c r="O15" s="79"/>
      <c r="P15" s="258"/>
      <c r="Q15" s="246"/>
      <c r="R15" s="79"/>
      <c r="S15" s="267"/>
      <c r="T15" s="257"/>
      <c r="U15" s="79"/>
      <c r="V15" s="258"/>
    </row>
    <row r="16" spans="1:22" ht="24.75" customHeight="1">
      <c r="A16" s="239" t="s">
        <v>1</v>
      </c>
      <c r="B16" s="253"/>
      <c r="C16" s="68"/>
      <c r="D16" s="254"/>
      <c r="E16" s="244"/>
      <c r="F16" s="68"/>
      <c r="G16" s="265"/>
      <c r="H16" s="253"/>
      <c r="I16" s="68"/>
      <c r="J16" s="254"/>
      <c r="K16" s="244"/>
      <c r="L16" s="68"/>
      <c r="M16" s="265"/>
      <c r="N16" s="253"/>
      <c r="O16" s="68"/>
      <c r="P16" s="254"/>
      <c r="Q16" s="244">
        <v>60000</v>
      </c>
      <c r="R16" s="68">
        <v>60000</v>
      </c>
      <c r="S16" s="265"/>
      <c r="T16" s="253">
        <f t="shared" si="0"/>
        <v>60000</v>
      </c>
      <c r="U16" s="68">
        <f t="shared" si="1"/>
        <v>60000</v>
      </c>
      <c r="V16" s="270">
        <f t="shared" si="2"/>
        <v>0</v>
      </c>
    </row>
    <row r="17" spans="1:22" ht="24.75" customHeight="1">
      <c r="A17" s="239" t="s">
        <v>25</v>
      </c>
      <c r="B17" s="253">
        <v>32904</v>
      </c>
      <c r="C17" s="68">
        <v>32094</v>
      </c>
      <c r="D17" s="254"/>
      <c r="E17" s="244"/>
      <c r="F17" s="68">
        <v>28000</v>
      </c>
      <c r="G17" s="265">
        <v>28000</v>
      </c>
      <c r="H17" s="253"/>
      <c r="I17" s="68"/>
      <c r="J17" s="254">
        <v>33000</v>
      </c>
      <c r="K17" s="244"/>
      <c r="L17" s="68"/>
      <c r="M17" s="265"/>
      <c r="N17" s="253"/>
      <c r="O17" s="68"/>
      <c r="P17" s="254"/>
      <c r="Q17" s="244"/>
      <c r="R17" s="68"/>
      <c r="S17" s="265"/>
      <c r="T17" s="253">
        <f t="shared" si="0"/>
        <v>32904</v>
      </c>
      <c r="U17" s="68">
        <f t="shared" si="1"/>
        <v>60094</v>
      </c>
      <c r="V17" s="254">
        <f t="shared" si="2"/>
        <v>61000</v>
      </c>
    </row>
    <row r="18" spans="1:22" ht="24.75" customHeight="1">
      <c r="A18" s="239" t="s">
        <v>3</v>
      </c>
      <c r="B18" s="253">
        <v>6693752</v>
      </c>
      <c r="C18" s="68">
        <v>6693752</v>
      </c>
      <c r="D18" s="254">
        <v>1253876</v>
      </c>
      <c r="E18" s="244">
        <v>5601876</v>
      </c>
      <c r="F18" s="68">
        <v>5601876</v>
      </c>
      <c r="G18" s="265">
        <v>11041752</v>
      </c>
      <c r="H18" s="253">
        <f>5601876+80000</f>
        <v>5681876</v>
      </c>
      <c r="I18" s="68">
        <v>5681876</v>
      </c>
      <c r="J18" s="254">
        <v>5660637</v>
      </c>
      <c r="K18" s="244">
        <v>5601876</v>
      </c>
      <c r="L18" s="68">
        <v>5601876</v>
      </c>
      <c r="M18" s="265">
        <v>4510000</v>
      </c>
      <c r="N18" s="253">
        <v>5621876</v>
      </c>
      <c r="O18" s="68">
        <v>5621876</v>
      </c>
      <c r="P18" s="254">
        <v>5601876</v>
      </c>
      <c r="Q18" s="244">
        <v>5681876</v>
      </c>
      <c r="R18" s="68">
        <f>2081942+5681876</f>
        <v>7763818</v>
      </c>
      <c r="S18" s="265">
        <v>5465572</v>
      </c>
      <c r="T18" s="253">
        <f t="shared" si="0"/>
        <v>34883132</v>
      </c>
      <c r="U18" s="68">
        <f t="shared" si="1"/>
        <v>36965074</v>
      </c>
      <c r="V18" s="254">
        <f t="shared" si="2"/>
        <v>33533713</v>
      </c>
    </row>
    <row r="19" spans="1:22" ht="24.75" customHeight="1">
      <c r="A19" s="239" t="s">
        <v>26</v>
      </c>
      <c r="B19" s="253"/>
      <c r="C19" s="68"/>
      <c r="D19" s="254"/>
      <c r="E19" s="244">
        <v>1217815</v>
      </c>
      <c r="F19" s="68">
        <v>1217815</v>
      </c>
      <c r="G19" s="265"/>
      <c r="H19" s="253">
        <v>608907</v>
      </c>
      <c r="I19" s="68">
        <v>608917</v>
      </c>
      <c r="J19" s="254">
        <v>1826727</v>
      </c>
      <c r="K19" s="244">
        <v>608907</v>
      </c>
      <c r="L19" s="68">
        <v>608907</v>
      </c>
      <c r="M19" s="265">
        <v>608909</v>
      </c>
      <c r="N19" s="253">
        <v>608907</v>
      </c>
      <c r="O19" s="68">
        <f>608907+240000+2400000</f>
        <v>3248907</v>
      </c>
      <c r="P19" s="254">
        <v>3008909</v>
      </c>
      <c r="Q19" s="244">
        <v>608908</v>
      </c>
      <c r="R19" s="68">
        <v>608908</v>
      </c>
      <c r="S19" s="265">
        <v>841804</v>
      </c>
      <c r="T19" s="253">
        <f t="shared" si="0"/>
        <v>3653444</v>
      </c>
      <c r="U19" s="68">
        <f t="shared" si="1"/>
        <v>6293454</v>
      </c>
      <c r="V19" s="254">
        <f t="shared" si="2"/>
        <v>6286349</v>
      </c>
    </row>
    <row r="20" spans="1:22" ht="24.75" customHeight="1" thickBot="1">
      <c r="A20" s="240" t="s">
        <v>13</v>
      </c>
      <c r="B20" s="259"/>
      <c r="C20" s="80"/>
      <c r="D20" s="260"/>
      <c r="E20" s="247"/>
      <c r="F20" s="80"/>
      <c r="G20" s="268"/>
      <c r="H20" s="259"/>
      <c r="I20" s="80"/>
      <c r="J20" s="260"/>
      <c r="K20" s="247"/>
      <c r="L20" s="80"/>
      <c r="M20" s="268"/>
      <c r="N20" s="259"/>
      <c r="O20" s="80"/>
      <c r="P20" s="260"/>
      <c r="Q20" s="247">
        <v>1500000</v>
      </c>
      <c r="R20" s="80">
        <v>1500000</v>
      </c>
      <c r="S20" s="268"/>
      <c r="T20" s="259">
        <f t="shared" si="0"/>
        <v>1500000</v>
      </c>
      <c r="U20" s="80">
        <f t="shared" si="1"/>
        <v>1500000</v>
      </c>
      <c r="V20" s="271">
        <f t="shared" si="2"/>
        <v>0</v>
      </c>
    </row>
    <row r="21" spans="1:22" ht="24.75" customHeight="1" thickBot="1" thickTop="1">
      <c r="A21" s="241" t="s">
        <v>55</v>
      </c>
      <c r="B21" s="261">
        <f>SUM(B16:B20)</f>
        <v>6726656</v>
      </c>
      <c r="C21" s="81">
        <f aca="true" t="shared" si="4" ref="C21:S21">SUM(C16:C20)</f>
        <v>6725846</v>
      </c>
      <c r="D21" s="262">
        <f t="shared" si="4"/>
        <v>1253876</v>
      </c>
      <c r="E21" s="248">
        <f t="shared" si="4"/>
        <v>6819691</v>
      </c>
      <c r="F21" s="81">
        <f t="shared" si="4"/>
        <v>6847691</v>
      </c>
      <c r="G21" s="269">
        <f t="shared" si="4"/>
        <v>11069752</v>
      </c>
      <c r="H21" s="261">
        <f t="shared" si="4"/>
        <v>6290783</v>
      </c>
      <c r="I21" s="81">
        <f t="shared" si="4"/>
        <v>6290793</v>
      </c>
      <c r="J21" s="262">
        <f t="shared" si="4"/>
        <v>7520364</v>
      </c>
      <c r="K21" s="248">
        <f t="shared" si="4"/>
        <v>6210783</v>
      </c>
      <c r="L21" s="81">
        <f t="shared" si="4"/>
        <v>6210783</v>
      </c>
      <c r="M21" s="269">
        <f t="shared" si="4"/>
        <v>5118909</v>
      </c>
      <c r="N21" s="261">
        <f t="shared" si="4"/>
        <v>6230783</v>
      </c>
      <c r="O21" s="81">
        <f t="shared" si="4"/>
        <v>8870783</v>
      </c>
      <c r="P21" s="262">
        <f t="shared" si="4"/>
        <v>8610785</v>
      </c>
      <c r="Q21" s="248">
        <f t="shared" si="4"/>
        <v>7850784</v>
      </c>
      <c r="R21" s="81">
        <f t="shared" si="4"/>
        <v>9932726</v>
      </c>
      <c r="S21" s="269">
        <f t="shared" si="4"/>
        <v>6307376</v>
      </c>
      <c r="T21" s="261">
        <f>SUM(T16:T20)</f>
        <v>40129480</v>
      </c>
      <c r="U21" s="81">
        <f>SUM(U16:U20)</f>
        <v>44878622</v>
      </c>
      <c r="V21" s="272">
        <f>SUM(V16:V20)</f>
        <v>39881062</v>
      </c>
    </row>
    <row r="22" spans="1:22" ht="14.25" thickTop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  <row r="23" spans="2:22" ht="13.5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</row>
    <row r="24" spans="2:22" ht="13.5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</row>
    <row r="27" spans="2:22" ht="13.5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</row>
  </sheetData>
  <sheetProtection/>
  <mergeCells count="10">
    <mergeCell ref="A4:V4"/>
    <mergeCell ref="A5:V5"/>
    <mergeCell ref="T7:V7"/>
    <mergeCell ref="Q7:S7"/>
    <mergeCell ref="N7:P7"/>
    <mergeCell ref="K7:M7"/>
    <mergeCell ref="H7:J7"/>
    <mergeCell ref="E7:G7"/>
    <mergeCell ref="B7:D7"/>
    <mergeCell ref="A7:A8"/>
  </mergeCells>
  <printOptions horizontalCentered="1"/>
  <pageMargins left="0.5905511811023623" right="0.2362204724409449" top="0.7480314960629921" bottom="0.31496062992125984" header="0.2755905511811024" footer="0.31496062992125984"/>
  <pageSetup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15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9.8515625" style="0" customWidth="1"/>
    <col min="2" max="2" width="25.7109375" style="0" customWidth="1"/>
  </cols>
  <sheetData>
    <row r="1" spans="1:2" ht="14.25">
      <c r="A1" s="7" t="s">
        <v>16</v>
      </c>
      <c r="B1" s="13" t="s">
        <v>92</v>
      </c>
    </row>
    <row r="2" ht="14.25">
      <c r="A2" s="7"/>
    </row>
    <row r="3" spans="1:2" ht="14.25">
      <c r="A3" s="318" t="s">
        <v>118</v>
      </c>
      <c r="B3" s="318"/>
    </row>
    <row r="4" ht="15" thickBot="1"/>
    <row r="5" spans="1:2" ht="21" customHeight="1" thickBot="1" thickTop="1">
      <c r="A5" s="159" t="s">
        <v>10</v>
      </c>
      <c r="B5" s="160" t="s">
        <v>109</v>
      </c>
    </row>
    <row r="6" spans="1:2" ht="30" customHeight="1" thickTop="1">
      <c r="A6" s="161" t="s">
        <v>110</v>
      </c>
      <c r="B6" s="162">
        <v>19068761</v>
      </c>
    </row>
    <row r="7" spans="1:2" ht="30" customHeight="1">
      <c r="A7" s="163" t="s">
        <v>0</v>
      </c>
      <c r="B7" s="164">
        <v>-39881062</v>
      </c>
    </row>
    <row r="8" spans="1:2" ht="30" customHeight="1">
      <c r="A8" s="163" t="s">
        <v>54</v>
      </c>
      <c r="B8" s="164">
        <v>58847089</v>
      </c>
    </row>
    <row r="9" spans="1:2" ht="30" customHeight="1">
      <c r="A9" s="163" t="s">
        <v>111</v>
      </c>
      <c r="B9" s="164">
        <v>-19068761</v>
      </c>
    </row>
    <row r="10" spans="1:2" ht="30" customHeight="1">
      <c r="A10" s="163" t="s">
        <v>112</v>
      </c>
      <c r="B10" s="164">
        <f>+B8+B9</f>
        <v>39778328</v>
      </c>
    </row>
    <row r="11" spans="1:2" ht="30" customHeight="1">
      <c r="A11" s="163" t="s">
        <v>113</v>
      </c>
      <c r="B11" s="165">
        <v>0</v>
      </c>
    </row>
    <row r="12" spans="1:2" ht="30" customHeight="1">
      <c r="A12" s="163" t="s">
        <v>114</v>
      </c>
      <c r="B12" s="165">
        <v>0</v>
      </c>
    </row>
    <row r="13" spans="1:2" ht="30" customHeight="1">
      <c r="A13" s="163" t="s">
        <v>115</v>
      </c>
      <c r="B13" s="165">
        <v>0</v>
      </c>
    </row>
    <row r="14" spans="1:2" ht="30" customHeight="1">
      <c r="A14" s="163" t="s">
        <v>116</v>
      </c>
      <c r="B14" s="165">
        <v>0</v>
      </c>
    </row>
    <row r="15" spans="1:2" ht="30" customHeight="1" thickBot="1">
      <c r="A15" s="166" t="s">
        <v>117</v>
      </c>
      <c r="B15" s="167">
        <f>+B6+B7+B10</f>
        <v>18966027</v>
      </c>
    </row>
    <row r="16" ht="15" thickTop="1"/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Pallné Kovács Mária</dc:creator>
  <cp:keywords/>
  <dc:description/>
  <cp:lastModifiedBy>Pálinkás Krisztina</cp:lastModifiedBy>
  <cp:lastPrinted>2023-08-31T14:38:46Z</cp:lastPrinted>
  <dcterms:created xsi:type="dcterms:W3CDTF">2015-02-05T20:55:47Z</dcterms:created>
  <dcterms:modified xsi:type="dcterms:W3CDTF">2023-08-31T17:32:24Z</dcterms:modified>
  <cp:category/>
  <cp:version/>
  <cp:contentType/>
  <cp:contentStatus/>
</cp:coreProperties>
</file>